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mily\Dropbox (Devpolicy)\Global development policy\Labour mobility and pacific migration\2018 Pacific Update\"/>
    </mc:Choice>
  </mc:AlternateContent>
  <xr:revisionPtr revIDLastSave="0" documentId="13_ncr:1_{9E9DC54A-00FA-4A70-9AF8-7A692E135A62}" xr6:coauthVersionLast="36" xr6:coauthVersionMax="36" xr10:uidLastSave="{00000000-0000-0000-0000-000000000000}"/>
  <bookViews>
    <workbookView xWindow="0" yWindow="0" windowWidth="19200" windowHeight="11385" activeTab="1" xr2:uid="{00000000-000D-0000-FFFF-FFFF00000000}"/>
  </bookViews>
  <sheets>
    <sheet name="Definitions and method" sheetId="6" r:id="rId1"/>
    <sheet name="Data and calcs" sheetId="1" r:id="rId2"/>
    <sheet name="Expected trips" sheetId="5" r:id="rId3"/>
    <sheet name="Drop out rates" sheetId="4" r:id="rId4"/>
    <sheet name="Return prob" sheetId="3" r:id="rId5"/>
    <sheet name="Visas by no of visits" sheetId="2" r:id="rId6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C91" i="1" l="1"/>
  <c r="B7" i="5" l="1"/>
  <c r="B6" i="5"/>
  <c r="B5" i="5"/>
  <c r="B4" i="5"/>
  <c r="CB82" i="1" l="1"/>
  <c r="CA82" i="1"/>
  <c r="AC74" i="1"/>
  <c r="AD74" i="1" s="1"/>
  <c r="AE74" i="1" s="1"/>
  <c r="AF74" i="1" s="1"/>
  <c r="AG74" i="1" s="1"/>
  <c r="AH74" i="1" s="1"/>
  <c r="AI74" i="1" s="1"/>
  <c r="AJ74" i="1" s="1"/>
  <c r="AK74" i="1" s="1"/>
  <c r="AL74" i="1" s="1"/>
  <c r="AM74" i="1" s="1"/>
  <c r="AN74" i="1" s="1"/>
  <c r="AO74" i="1" s="1"/>
  <c r="AP74" i="1" s="1"/>
  <c r="AQ74" i="1" s="1"/>
  <c r="AR74" i="1" s="1"/>
  <c r="AS74" i="1" s="1"/>
  <c r="AT74" i="1" s="1"/>
  <c r="AU74" i="1" s="1"/>
  <c r="AV74" i="1" s="1"/>
  <c r="AW74" i="1" s="1"/>
  <c r="AX74" i="1" s="1"/>
  <c r="AY74" i="1" s="1"/>
  <c r="AZ74" i="1" s="1"/>
  <c r="BA74" i="1" s="1"/>
  <c r="BB74" i="1" s="1"/>
  <c r="BC74" i="1" s="1"/>
  <c r="BD74" i="1" s="1"/>
  <c r="BE74" i="1" s="1"/>
  <c r="BF74" i="1" s="1"/>
  <c r="BG74" i="1" s="1"/>
  <c r="BH74" i="1" s="1"/>
  <c r="BI74" i="1" s="1"/>
  <c r="BJ74" i="1" s="1"/>
  <c r="BK74" i="1" s="1"/>
  <c r="BL74" i="1" s="1"/>
  <c r="BM74" i="1" s="1"/>
  <c r="BN74" i="1" s="1"/>
  <c r="BO74" i="1" s="1"/>
  <c r="BP74" i="1" s="1"/>
  <c r="BQ74" i="1" s="1"/>
  <c r="BR74" i="1" s="1"/>
  <c r="BS74" i="1" s="1"/>
  <c r="BT74" i="1" s="1"/>
  <c r="BU74" i="1" s="1"/>
  <c r="BV74" i="1" s="1"/>
  <c r="BW74" i="1" s="1"/>
  <c r="BX74" i="1" s="1"/>
  <c r="BY74" i="1" s="1"/>
  <c r="BZ74" i="1" s="1"/>
  <c r="BZ80" i="1" s="1"/>
  <c r="P27" i="1"/>
  <c r="BH80" i="1" l="1"/>
  <c r="BP80" i="1"/>
  <c r="BX80" i="1"/>
  <c r="BI80" i="1"/>
  <c r="BQ80" i="1"/>
  <c r="BY80" i="1"/>
  <c r="BC80" i="1"/>
  <c r="BK80" i="1"/>
  <c r="BS80" i="1"/>
  <c r="BJ80" i="1"/>
  <c r="BL80" i="1"/>
  <c r="BT80" i="1"/>
  <c r="BE80" i="1"/>
  <c r="BU80" i="1"/>
  <c r="BF80" i="1"/>
  <c r="BN80" i="1"/>
  <c r="BV80" i="1"/>
  <c r="BB80" i="1"/>
  <c r="BR80" i="1"/>
  <c r="BD80" i="1"/>
  <c r="BM80" i="1"/>
  <c r="BG80" i="1"/>
  <c r="BO80" i="1"/>
  <c r="BW80" i="1"/>
  <c r="AJ28" i="1"/>
  <c r="AI28" i="1"/>
  <c r="AH28" i="1"/>
  <c r="AC3" i="1"/>
  <c r="Z13" i="1" l="1"/>
  <c r="Z12" i="1"/>
  <c r="Z11" i="1"/>
  <c r="Z10" i="1"/>
  <c r="Z9" i="1"/>
  <c r="Z8" i="1"/>
  <c r="Z7" i="1"/>
  <c r="Z6" i="1"/>
  <c r="Z5" i="1"/>
  <c r="Z4" i="1"/>
  <c r="Y13" i="1"/>
  <c r="X13" i="1"/>
  <c r="W13" i="1"/>
  <c r="V13" i="1"/>
  <c r="U13" i="1"/>
  <c r="T13" i="1"/>
  <c r="S13" i="1"/>
  <c r="R13" i="1"/>
  <c r="P13" i="1"/>
  <c r="X12" i="1"/>
  <c r="W12" i="1"/>
  <c r="V12" i="1"/>
  <c r="U12" i="1"/>
  <c r="T12" i="1"/>
  <c r="S12" i="1"/>
  <c r="R12" i="1"/>
  <c r="P12" i="1"/>
  <c r="Y11" i="1"/>
  <c r="W11" i="1"/>
  <c r="V11" i="1"/>
  <c r="U11" i="1"/>
  <c r="T11" i="1"/>
  <c r="S11" i="1"/>
  <c r="R11" i="1"/>
  <c r="P11" i="1"/>
  <c r="Y10" i="1"/>
  <c r="X10" i="1"/>
  <c r="V10" i="1"/>
  <c r="U10" i="1"/>
  <c r="T10" i="1"/>
  <c r="S10" i="1"/>
  <c r="R10" i="1"/>
  <c r="P10" i="1"/>
  <c r="Y9" i="1"/>
  <c r="X9" i="1"/>
  <c r="W9" i="1"/>
  <c r="U9" i="1"/>
  <c r="T9" i="1"/>
  <c r="S9" i="1"/>
  <c r="R9" i="1"/>
  <c r="P9" i="1"/>
  <c r="Y8" i="1"/>
  <c r="X8" i="1"/>
  <c r="W8" i="1"/>
  <c r="V8" i="1"/>
  <c r="U8" i="1"/>
  <c r="T8" i="1"/>
  <c r="S8" i="1"/>
  <c r="R8" i="1"/>
  <c r="P8" i="1"/>
  <c r="Y7" i="1"/>
  <c r="X7" i="1"/>
  <c r="W7" i="1"/>
  <c r="V7" i="1"/>
  <c r="U7" i="1"/>
  <c r="T7" i="1"/>
  <c r="S7" i="1"/>
  <c r="R7" i="1"/>
  <c r="P7" i="1"/>
  <c r="Y6" i="1"/>
  <c r="X6" i="1"/>
  <c r="W6" i="1"/>
  <c r="V6" i="1"/>
  <c r="U6" i="1"/>
  <c r="T6" i="1"/>
  <c r="S6" i="1"/>
  <c r="R6" i="1"/>
  <c r="P6" i="1"/>
  <c r="Y5" i="1"/>
  <c r="X5" i="1"/>
  <c r="W5" i="1"/>
  <c r="V5" i="1"/>
  <c r="U5" i="1"/>
  <c r="T5" i="1"/>
  <c r="S5" i="1"/>
  <c r="R5" i="1"/>
  <c r="P5" i="1"/>
  <c r="Y4" i="1"/>
  <c r="AK4" i="1" s="1"/>
  <c r="X4" i="1"/>
  <c r="AJ4" i="1" s="1"/>
  <c r="W4" i="1"/>
  <c r="AI4" i="1" s="1"/>
  <c r="V4" i="1"/>
  <c r="AH4" i="1" s="1"/>
  <c r="U4" i="1"/>
  <c r="AG4" i="1" s="1"/>
  <c r="T4" i="1"/>
  <c r="AF4" i="1" s="1"/>
  <c r="S4" i="1"/>
  <c r="AE4" i="1" s="1"/>
  <c r="R4" i="1"/>
  <c r="AD4" i="1" s="1"/>
  <c r="P4" i="1"/>
  <c r="R3" i="1"/>
  <c r="R17" i="1" l="1"/>
  <c r="AD3" i="1"/>
  <c r="R19" i="1"/>
  <c r="R21" i="1"/>
  <c r="P17" i="1"/>
  <c r="AB4" i="1"/>
  <c r="AB17" i="1" s="1"/>
  <c r="AB30" i="1" s="1"/>
  <c r="R20" i="1"/>
  <c r="R18" i="1"/>
  <c r="R22" i="1"/>
  <c r="R23" i="1"/>
  <c r="R24" i="1"/>
  <c r="R25" i="1"/>
  <c r="R26" i="1"/>
  <c r="AB5" i="1"/>
  <c r="AB18" i="1" s="1"/>
  <c r="AB31" i="1" s="1"/>
  <c r="P18" i="1"/>
  <c r="AB9" i="1"/>
  <c r="AB22" i="1" s="1"/>
  <c r="AB35" i="1" s="1"/>
  <c r="P22" i="1"/>
  <c r="AB10" i="1"/>
  <c r="AB23" i="1" s="1"/>
  <c r="AB36" i="1" s="1"/>
  <c r="P23" i="1"/>
  <c r="AB11" i="1"/>
  <c r="AB24" i="1" s="1"/>
  <c r="AB37" i="1" s="1"/>
  <c r="P24" i="1"/>
  <c r="AB12" i="1"/>
  <c r="AB25" i="1" s="1"/>
  <c r="AB38" i="1" s="1"/>
  <c r="P25" i="1"/>
  <c r="AB13" i="1"/>
  <c r="AB26" i="1" s="1"/>
  <c r="AB39" i="1" s="1"/>
  <c r="P26" i="1"/>
  <c r="AB6" i="1"/>
  <c r="AB19" i="1" s="1"/>
  <c r="AB32" i="1" s="1"/>
  <c r="P19" i="1"/>
  <c r="AB7" i="1"/>
  <c r="AB20" i="1" s="1"/>
  <c r="AB33" i="1" s="1"/>
  <c r="P20" i="1"/>
  <c r="AB8" i="1"/>
  <c r="AB21" i="1" s="1"/>
  <c r="AB34" i="1" s="1"/>
  <c r="P21" i="1"/>
  <c r="AJ12" i="1"/>
  <c r="AJ25" i="1" s="1"/>
  <c r="AJ8" i="1"/>
  <c r="AJ21" i="1" s="1"/>
  <c r="AJ10" i="1"/>
  <c r="AJ23" i="1" s="1"/>
  <c r="AJ11" i="1"/>
  <c r="AJ24" i="1" s="1"/>
  <c r="AJ7" i="1"/>
  <c r="AJ20" i="1" s="1"/>
  <c r="AJ6" i="1"/>
  <c r="AJ19" i="1" s="1"/>
  <c r="AJ13" i="1"/>
  <c r="AJ9" i="1"/>
  <c r="AJ22" i="1" s="1"/>
  <c r="AJ5" i="1"/>
  <c r="AJ18" i="1" s="1"/>
  <c r="AF12" i="1"/>
  <c r="AF8" i="1"/>
  <c r="AF6" i="1"/>
  <c r="AF19" i="1" s="1"/>
  <c r="AF11" i="1"/>
  <c r="AF7" i="1"/>
  <c r="AF20" i="1" s="1"/>
  <c r="AF10" i="1"/>
  <c r="AF13" i="1"/>
  <c r="AF9" i="1"/>
  <c r="AF5" i="1"/>
  <c r="AF18" i="1" s="1"/>
  <c r="AD10" i="1"/>
  <c r="AD6" i="1"/>
  <c r="AD8" i="1"/>
  <c r="AD13" i="1"/>
  <c r="AD9" i="1"/>
  <c r="AD5" i="1"/>
  <c r="AD18" i="1" s="1"/>
  <c r="AD12" i="1"/>
  <c r="AD11" i="1"/>
  <c r="AD7" i="1"/>
  <c r="AH10" i="1"/>
  <c r="AH23" i="1" s="1"/>
  <c r="AH6" i="1"/>
  <c r="AH19" i="1" s="1"/>
  <c r="AH12" i="1"/>
  <c r="AH8" i="1"/>
  <c r="AH21" i="1" s="1"/>
  <c r="AH13" i="1"/>
  <c r="AH9" i="1"/>
  <c r="AH22" i="1" s="1"/>
  <c r="AH5" i="1"/>
  <c r="AH18" i="1" s="1"/>
  <c r="AH11" i="1"/>
  <c r="AH7" i="1"/>
  <c r="AH20" i="1" s="1"/>
  <c r="AG11" i="1"/>
  <c r="AG7" i="1"/>
  <c r="AG20" i="1" s="1"/>
  <c r="AG13" i="1"/>
  <c r="AG5" i="1"/>
  <c r="AG18" i="1" s="1"/>
  <c r="AG10" i="1"/>
  <c r="AG23" i="1" s="1"/>
  <c r="AG6" i="1"/>
  <c r="AG19" i="1" s="1"/>
  <c r="AG9" i="1"/>
  <c r="AG22" i="1" s="1"/>
  <c r="AG8" i="1"/>
  <c r="AG21" i="1" s="1"/>
  <c r="AG12" i="1"/>
  <c r="AG25" i="1" s="1"/>
  <c r="AK11" i="1"/>
  <c r="AK7" i="1"/>
  <c r="AK9" i="1"/>
  <c r="AK10" i="1"/>
  <c r="AK6" i="1"/>
  <c r="AK13" i="1"/>
  <c r="AK5" i="1"/>
  <c r="AK12" i="1"/>
  <c r="AK8" i="1"/>
  <c r="AE13" i="1"/>
  <c r="AE9" i="1"/>
  <c r="AE5" i="1"/>
  <c r="AE18" i="1" s="1"/>
  <c r="AE7" i="1"/>
  <c r="AE12" i="1"/>
  <c r="AE8" i="1"/>
  <c r="AE11" i="1"/>
  <c r="AE10" i="1"/>
  <c r="AE6" i="1"/>
  <c r="AE19" i="1" s="1"/>
  <c r="AI13" i="1"/>
  <c r="AI9" i="1"/>
  <c r="AI22" i="1" s="1"/>
  <c r="AI5" i="1"/>
  <c r="AI18" i="1" s="1"/>
  <c r="AI11" i="1"/>
  <c r="AI24" i="1" s="1"/>
  <c r="AI12" i="1"/>
  <c r="AI8" i="1"/>
  <c r="AI21" i="1" s="1"/>
  <c r="AI7" i="1"/>
  <c r="AI20" i="1" s="1"/>
  <c r="AI6" i="1"/>
  <c r="AI19" i="1" s="1"/>
  <c r="AI10" i="1"/>
  <c r="AI23" i="1" s="1"/>
  <c r="S3" i="1"/>
  <c r="S20" i="1" s="1"/>
  <c r="T14" i="1"/>
  <c r="S14" i="1"/>
  <c r="Z14" i="1"/>
  <c r="W14" i="1"/>
  <c r="X14" i="1"/>
  <c r="Y14" i="1"/>
  <c r="V14" i="1"/>
  <c r="U14" i="1"/>
  <c r="R14" i="1"/>
  <c r="R27" i="1" s="1"/>
  <c r="AB57" i="1" l="1"/>
  <c r="AB67" i="1" s="1"/>
  <c r="AB46" i="1"/>
  <c r="AB61" i="1"/>
  <c r="AB71" i="1" s="1"/>
  <c r="AB78" i="1" s="1"/>
  <c r="AB50" i="1"/>
  <c r="AB56" i="1"/>
  <c r="AB66" i="1" s="1"/>
  <c r="AB45" i="1"/>
  <c r="AB60" i="1"/>
  <c r="AB70" i="1" s="1"/>
  <c r="AB77" i="1" s="1"/>
  <c r="AB49" i="1"/>
  <c r="S27" i="1"/>
  <c r="AB55" i="1"/>
  <c r="AB65" i="1" s="1"/>
  <c r="AB44" i="1"/>
  <c r="AB59" i="1"/>
  <c r="AB69" i="1" s="1"/>
  <c r="AB76" i="1" s="1"/>
  <c r="AB48" i="1"/>
  <c r="AB54" i="1"/>
  <c r="AB64" i="1" s="1"/>
  <c r="AB43" i="1"/>
  <c r="AB58" i="1"/>
  <c r="AB68" i="1" s="1"/>
  <c r="AB75" i="1" s="1"/>
  <c r="AB47" i="1"/>
  <c r="S22" i="1"/>
  <c r="S17" i="1"/>
  <c r="AE3" i="1"/>
  <c r="S24" i="1"/>
  <c r="S26" i="1"/>
  <c r="S18" i="1"/>
  <c r="S21" i="1"/>
  <c r="S19" i="1"/>
  <c r="S23" i="1"/>
  <c r="S25" i="1"/>
  <c r="AI25" i="1"/>
  <c r="AE21" i="1"/>
  <c r="AI26" i="1"/>
  <c r="AE23" i="1"/>
  <c r="AE20" i="1"/>
  <c r="AE24" i="1"/>
  <c r="AG24" i="1"/>
  <c r="AF22" i="1"/>
  <c r="AF24" i="1"/>
  <c r="AE22" i="1"/>
  <c r="AH26" i="1"/>
  <c r="AF26" i="1"/>
  <c r="AE25" i="1"/>
  <c r="AE26" i="1"/>
  <c r="AG26" i="1"/>
  <c r="AH24" i="1"/>
  <c r="AF23" i="1"/>
  <c r="AF21" i="1"/>
  <c r="AJ26" i="1"/>
  <c r="AH25" i="1"/>
  <c r="AF25" i="1"/>
  <c r="T3" i="1"/>
  <c r="T17" i="1" l="1"/>
  <c r="AF3" i="1"/>
  <c r="T22" i="1"/>
  <c r="T25" i="1"/>
  <c r="T19" i="1"/>
  <c r="T23" i="1"/>
  <c r="T21" i="1"/>
  <c r="T26" i="1"/>
  <c r="T24" i="1"/>
  <c r="T20" i="1"/>
  <c r="T18" i="1"/>
  <c r="T27" i="1"/>
  <c r="U3" i="1"/>
  <c r="U17" i="1" l="1"/>
  <c r="AG3" i="1"/>
  <c r="U23" i="1"/>
  <c r="U19" i="1"/>
  <c r="U20" i="1"/>
  <c r="U24" i="1"/>
  <c r="U21" i="1"/>
  <c r="U25" i="1"/>
  <c r="U18" i="1"/>
  <c r="U22" i="1"/>
  <c r="U26" i="1"/>
  <c r="U27" i="1"/>
  <c r="V3" i="1"/>
  <c r="V22" i="1" l="1"/>
  <c r="V17" i="1"/>
  <c r="AH3" i="1"/>
  <c r="V19" i="1"/>
  <c r="V23" i="1"/>
  <c r="V25" i="1"/>
  <c r="V18" i="1"/>
  <c r="V24" i="1"/>
  <c r="V26" i="1"/>
  <c r="V21" i="1"/>
  <c r="V20" i="1"/>
  <c r="V27" i="1"/>
  <c r="W3" i="1"/>
  <c r="L13" i="1"/>
  <c r="Q13" i="1" s="1"/>
  <c r="Q26" i="1" s="1"/>
  <c r="L12" i="1"/>
  <c r="Q12" i="1" s="1"/>
  <c r="Q25" i="1" s="1"/>
  <c r="L11" i="1"/>
  <c r="Q11" i="1" s="1"/>
  <c r="Q24" i="1" s="1"/>
  <c r="L10" i="1"/>
  <c r="Q10" i="1" s="1"/>
  <c r="Q23" i="1" s="1"/>
  <c r="L9" i="1"/>
  <c r="Q9" i="1" s="1"/>
  <c r="Q22" i="1" s="1"/>
  <c r="L8" i="1"/>
  <c r="Q8" i="1" s="1"/>
  <c r="Q21" i="1" s="1"/>
  <c r="L7" i="1"/>
  <c r="Q7" i="1" s="1"/>
  <c r="Q20" i="1" s="1"/>
  <c r="L6" i="1"/>
  <c r="Q6" i="1" s="1"/>
  <c r="Q19" i="1" s="1"/>
  <c r="L5" i="1"/>
  <c r="Q5" i="1" s="1"/>
  <c r="Q18" i="1" s="1"/>
  <c r="L4" i="1"/>
  <c r="K14" i="1"/>
  <c r="W23" i="1" l="1"/>
  <c r="W17" i="1"/>
  <c r="AI3" i="1"/>
  <c r="W20" i="1"/>
  <c r="W25" i="1"/>
  <c r="W19" i="1"/>
  <c r="W21" i="1"/>
  <c r="W22" i="1"/>
  <c r="W18" i="1"/>
  <c r="W26" i="1"/>
  <c r="W24" i="1"/>
  <c r="W27" i="1"/>
  <c r="X3" i="1"/>
  <c r="L14" i="1"/>
  <c r="Q4" i="1"/>
  <c r="AC7" i="1" s="1"/>
  <c r="AD21" i="1" s="1"/>
  <c r="M6" i="1"/>
  <c r="M8" i="1"/>
  <c r="M9" i="1"/>
  <c r="M4" i="1"/>
  <c r="M7" i="1"/>
  <c r="M10" i="1"/>
  <c r="M11" i="1"/>
  <c r="M12" i="1"/>
  <c r="M5" i="1"/>
  <c r="M13" i="1"/>
  <c r="AC12" i="1" l="1"/>
  <c r="AD26" i="1" s="1"/>
  <c r="AI39" i="1" s="1"/>
  <c r="AC5" i="1"/>
  <c r="AD19" i="1" s="1"/>
  <c r="AD32" i="1" s="1"/>
  <c r="AC10" i="1"/>
  <c r="AD24" i="1" s="1"/>
  <c r="AF37" i="1" s="1"/>
  <c r="AF48" i="1" s="1"/>
  <c r="AC9" i="1"/>
  <c r="AD23" i="1" s="1"/>
  <c r="AD36" i="1" s="1"/>
  <c r="AD47" i="1" s="1"/>
  <c r="AC58" i="1" s="1"/>
  <c r="AC13" i="1"/>
  <c r="Q17" i="1"/>
  <c r="AC4" i="1"/>
  <c r="X17" i="1"/>
  <c r="X24" i="1"/>
  <c r="AJ3" i="1"/>
  <c r="X22" i="1"/>
  <c r="X18" i="1"/>
  <c r="X25" i="1"/>
  <c r="X23" i="1"/>
  <c r="X26" i="1"/>
  <c r="X21" i="1"/>
  <c r="X20" i="1"/>
  <c r="X19" i="1"/>
  <c r="X27" i="1"/>
  <c r="AC8" i="1"/>
  <c r="AD22" i="1" s="1"/>
  <c r="AE35" i="1" s="1"/>
  <c r="AE46" i="1" s="1"/>
  <c r="AC6" i="1"/>
  <c r="AD20" i="1" s="1"/>
  <c r="AE33" i="1" s="1"/>
  <c r="AC11" i="1"/>
  <c r="AD25" i="1" s="1"/>
  <c r="AG38" i="1" s="1"/>
  <c r="AG49" i="1" s="1"/>
  <c r="AD34" i="1"/>
  <c r="AD45" i="1" s="1"/>
  <c r="AC56" i="1" s="1"/>
  <c r="AE34" i="1"/>
  <c r="AE45" i="1" s="1"/>
  <c r="AF34" i="1"/>
  <c r="Y3" i="1"/>
  <c r="Q14" i="1"/>
  <c r="Q27" i="1" s="1"/>
  <c r="AH37" i="1" l="1"/>
  <c r="AH59" i="1" s="1"/>
  <c r="AH69" i="1" s="1"/>
  <c r="AE55" i="1"/>
  <c r="AE44" i="1"/>
  <c r="AD54" i="1"/>
  <c r="AD64" i="1" s="1"/>
  <c r="AD43" i="1"/>
  <c r="AC54" i="1" s="1"/>
  <c r="AF56" i="1"/>
  <c r="AF66" i="1" s="1"/>
  <c r="AF45" i="1"/>
  <c r="AF35" i="1"/>
  <c r="AE57" i="1" s="1"/>
  <c r="AG36" i="1"/>
  <c r="AG37" i="1"/>
  <c r="AG39" i="1"/>
  <c r="AG50" i="1" s="1"/>
  <c r="AD39" i="1"/>
  <c r="AH39" i="1"/>
  <c r="AH50" i="1" s="1"/>
  <c r="AF36" i="1"/>
  <c r="AF47" i="1" s="1"/>
  <c r="AD35" i="1"/>
  <c r="AE37" i="1"/>
  <c r="AH38" i="1"/>
  <c r="AE36" i="1"/>
  <c r="AE47" i="1" s="1"/>
  <c r="AD37" i="1"/>
  <c r="AF38" i="1"/>
  <c r="AE38" i="1"/>
  <c r="AE49" i="1" s="1"/>
  <c r="AD38" i="1"/>
  <c r="AF39" i="1"/>
  <c r="AE39" i="1"/>
  <c r="AE50" i="1" s="1"/>
  <c r="AI38" i="1"/>
  <c r="AJ39" i="1"/>
  <c r="AI61" i="1" s="1"/>
  <c r="AD33" i="1"/>
  <c r="Y25" i="1"/>
  <c r="Z25" i="1" s="1"/>
  <c r="Y17" i="1"/>
  <c r="Z17" i="1" s="1"/>
  <c r="AK3" i="1"/>
  <c r="Y23" i="1"/>
  <c r="Z23" i="1" s="1"/>
  <c r="Y18" i="1"/>
  <c r="Z18" i="1" s="1"/>
  <c r="Y26" i="1"/>
  <c r="Z26" i="1" s="1"/>
  <c r="Y19" i="1"/>
  <c r="Z19" i="1" s="1"/>
  <c r="Y22" i="1"/>
  <c r="Z22" i="1" s="1"/>
  <c r="Y24" i="1"/>
  <c r="Z24" i="1" s="1"/>
  <c r="Y21" i="1"/>
  <c r="Z21" i="1" s="1"/>
  <c r="Y20" i="1"/>
  <c r="Z20" i="1" s="1"/>
  <c r="Y27" i="1"/>
  <c r="Z27" i="1" s="1"/>
  <c r="AE56" i="1"/>
  <c r="AD56" i="1"/>
  <c r="AI50" i="1"/>
  <c r="AH48" i="1" l="1"/>
  <c r="AE65" i="1"/>
  <c r="AF60" i="1"/>
  <c r="AF77" i="1" s="1"/>
  <c r="AF82" i="1" s="1"/>
  <c r="AF49" i="1"/>
  <c r="AD49" i="1"/>
  <c r="AC60" i="1" s="1"/>
  <c r="AC70" i="1" s="1"/>
  <c r="AD48" i="1"/>
  <c r="AC59" i="1" s="1"/>
  <c r="AC69" i="1" s="1"/>
  <c r="AG60" i="1"/>
  <c r="AG70" i="1" s="1"/>
  <c r="AH49" i="1"/>
  <c r="AG59" i="1"/>
  <c r="AG76" i="1" s="1"/>
  <c r="AG48" i="1"/>
  <c r="AD55" i="1"/>
  <c r="AD65" i="1" s="1"/>
  <c r="AD44" i="1"/>
  <c r="AC55" i="1" s="1"/>
  <c r="AI60" i="1"/>
  <c r="AI70" i="1" s="1"/>
  <c r="AI49" i="1"/>
  <c r="AE59" i="1"/>
  <c r="AE69" i="1" s="1"/>
  <c r="AE48" i="1"/>
  <c r="AG58" i="1"/>
  <c r="AG68" i="1" s="1"/>
  <c r="AG47" i="1"/>
  <c r="AD46" i="1"/>
  <c r="AC57" i="1" s="1"/>
  <c r="AC67" i="1" s="1"/>
  <c r="AF57" i="1"/>
  <c r="AF67" i="1" s="1"/>
  <c r="AF46" i="1"/>
  <c r="AC64" i="1"/>
  <c r="AF59" i="1"/>
  <c r="AF76" i="1" s="1"/>
  <c r="AF81" i="1" s="1"/>
  <c r="AE58" i="1"/>
  <c r="AE68" i="1" s="1"/>
  <c r="AH61" i="1"/>
  <c r="AH71" i="1" s="1"/>
  <c r="AG61" i="1"/>
  <c r="AG78" i="1" s="1"/>
  <c r="AG83" i="1" s="1"/>
  <c r="AJ50" i="1"/>
  <c r="AE60" i="1"/>
  <c r="AE70" i="1" s="1"/>
  <c r="AF58" i="1"/>
  <c r="AF75" i="1" s="1"/>
  <c r="AF61" i="1"/>
  <c r="AF71" i="1" s="1"/>
  <c r="AD61" i="1"/>
  <c r="AD78" i="1" s="1"/>
  <c r="AD58" i="1"/>
  <c r="AD75" i="1" s="1"/>
  <c r="AD57" i="1"/>
  <c r="AD67" i="1" s="1"/>
  <c r="AD50" i="1"/>
  <c r="AC61" i="1" s="1"/>
  <c r="AC78" i="1" s="1"/>
  <c r="AB90" i="1" s="1"/>
  <c r="AD59" i="1"/>
  <c r="AD69" i="1" s="1"/>
  <c r="AE61" i="1"/>
  <c r="AE71" i="1" s="1"/>
  <c r="AF50" i="1"/>
  <c r="AJ61" i="1"/>
  <c r="AJ71" i="1" s="1"/>
  <c r="AE67" i="1"/>
  <c r="AE66" i="1"/>
  <c r="AH60" i="1"/>
  <c r="AD60" i="1"/>
  <c r="AD66" i="1"/>
  <c r="AC66" i="1"/>
  <c r="AC68" i="1"/>
  <c r="AC75" i="1"/>
  <c r="AI71" i="1"/>
  <c r="AI78" i="1"/>
  <c r="AC71" i="1" l="1"/>
  <c r="AD80" i="1"/>
  <c r="AD83" i="1"/>
  <c r="Y75" i="1"/>
  <c r="AB87" i="1"/>
  <c r="AC77" i="1"/>
  <c r="AG69" i="1"/>
  <c r="AF70" i="1"/>
  <c r="AH78" i="1"/>
  <c r="AC76" i="1"/>
  <c r="AE76" i="1"/>
  <c r="AE81" i="1" s="1"/>
  <c r="AG77" i="1"/>
  <c r="AG82" i="1" s="1"/>
  <c r="AG71" i="1"/>
  <c r="AF69" i="1"/>
  <c r="AE75" i="1"/>
  <c r="AE80" i="1" s="1"/>
  <c r="AF78" i="1"/>
  <c r="AF83" i="1" s="1"/>
  <c r="AC80" i="1"/>
  <c r="AG75" i="1"/>
  <c r="AC87" i="1" s="1"/>
  <c r="AF80" i="1"/>
  <c r="AE78" i="1"/>
  <c r="AE83" i="1" s="1"/>
  <c r="AF68" i="1"/>
  <c r="AE77" i="1"/>
  <c r="AE82" i="1" s="1"/>
  <c r="AG81" i="1"/>
  <c r="AH76" i="1"/>
  <c r="AD71" i="1"/>
  <c r="AD68" i="1"/>
  <c r="AD76" i="1"/>
  <c r="AD70" i="1"/>
  <c r="AD77" i="1"/>
  <c r="AH70" i="1"/>
  <c r="AH77" i="1"/>
  <c r="AC65" i="1"/>
  <c r="AI83" i="1"/>
  <c r="AJ78" i="1"/>
  <c r="AC83" i="1"/>
  <c r="AC92" i="1" l="1"/>
  <c r="AC90" i="1"/>
  <c r="AH83" i="1"/>
  <c r="AD81" i="1"/>
  <c r="AC88" i="1"/>
  <c r="AC81" i="1"/>
  <c r="AB88" i="1"/>
  <c r="AD82" i="1"/>
  <c r="AC89" i="1"/>
  <c r="AC82" i="1"/>
  <c r="AB89" i="1"/>
  <c r="Y78" i="1"/>
  <c r="AH75" i="1"/>
  <c r="AG80" i="1"/>
  <c r="AI77" i="1"/>
  <c r="AH82" i="1"/>
  <c r="Y76" i="1"/>
  <c r="AI76" i="1"/>
  <c r="AH81" i="1"/>
  <c r="Y77" i="1"/>
  <c r="AK78" i="1"/>
  <c r="AJ83" i="1"/>
  <c r="AB92" i="1" l="1"/>
  <c r="AE90" i="1"/>
  <c r="AI75" i="1"/>
  <c r="AH80" i="1"/>
  <c r="AJ76" i="1"/>
  <c r="AI81" i="1"/>
  <c r="AJ77" i="1"/>
  <c r="AI82" i="1"/>
  <c r="AL78" i="1"/>
  <c r="AD90" i="1" s="1"/>
  <c r="AK83" i="1"/>
  <c r="AJ75" i="1" l="1"/>
  <c r="AI80" i="1"/>
  <c r="AK77" i="1"/>
  <c r="AJ82" i="1"/>
  <c r="AK76" i="1"/>
  <c r="AJ81" i="1"/>
  <c r="AL83" i="1"/>
  <c r="AM78" i="1"/>
  <c r="AK75" i="1" l="1"/>
  <c r="AJ80" i="1"/>
  <c r="AL76" i="1"/>
  <c r="AD88" i="1" s="1"/>
  <c r="AE88" i="1" s="1"/>
  <c r="AK81" i="1"/>
  <c r="AL77" i="1"/>
  <c r="AD89" i="1" s="1"/>
  <c r="AE89" i="1" s="1"/>
  <c r="AK82" i="1"/>
  <c r="AM83" i="1"/>
  <c r="AN78" i="1"/>
  <c r="AL75" i="1" l="1"/>
  <c r="AD87" i="1" s="1"/>
  <c r="AK80" i="1"/>
  <c r="AM76" i="1"/>
  <c r="AL81" i="1"/>
  <c r="AM77" i="1"/>
  <c r="AL82" i="1"/>
  <c r="AO78" i="1"/>
  <c r="AN83" i="1"/>
  <c r="AD92" i="1" l="1"/>
  <c r="AE87" i="1"/>
  <c r="AM75" i="1"/>
  <c r="AL80" i="1"/>
  <c r="AN77" i="1"/>
  <c r="AM82" i="1"/>
  <c r="AN76" i="1"/>
  <c r="AM81" i="1"/>
  <c r="AP78" i="1"/>
  <c r="AO83" i="1"/>
  <c r="AN75" i="1" l="1"/>
  <c r="AM80" i="1"/>
  <c r="AO76" i="1"/>
  <c r="AN81" i="1"/>
  <c r="AO77" i="1"/>
  <c r="AN82" i="1"/>
  <c r="AP83" i="1"/>
  <c r="AQ78" i="1"/>
  <c r="AO75" i="1" l="1"/>
  <c r="AN80" i="1"/>
  <c r="AP77" i="1"/>
  <c r="AO82" i="1"/>
  <c r="AP76" i="1"/>
  <c r="AO81" i="1"/>
  <c r="AQ83" i="1"/>
  <c r="AR78" i="1"/>
  <c r="AP75" i="1" l="1"/>
  <c r="AO80" i="1"/>
  <c r="AQ76" i="1"/>
  <c r="AP81" i="1"/>
  <c r="AQ77" i="1"/>
  <c r="AP82" i="1"/>
  <c r="AS78" i="1"/>
  <c r="AR83" i="1"/>
  <c r="AQ75" i="1" l="1"/>
  <c r="AP80" i="1"/>
  <c r="AR77" i="1"/>
  <c r="AQ82" i="1"/>
  <c r="AR76" i="1"/>
  <c r="AQ81" i="1"/>
  <c r="AS83" i="1"/>
  <c r="AT78" i="1"/>
  <c r="AR75" i="1" l="1"/>
  <c r="AQ80" i="1"/>
  <c r="AS76" i="1"/>
  <c r="AR81" i="1"/>
  <c r="AS77" i="1"/>
  <c r="AR82" i="1"/>
  <c r="AU78" i="1"/>
  <c r="AT83" i="1"/>
  <c r="AS75" i="1" l="1"/>
  <c r="AR80" i="1"/>
  <c r="AT77" i="1"/>
  <c r="AS82" i="1"/>
  <c r="AT76" i="1"/>
  <c r="AS81" i="1"/>
  <c r="AV78" i="1"/>
  <c r="AU83" i="1"/>
  <c r="AT75" i="1" l="1"/>
  <c r="AS80" i="1"/>
  <c r="AU76" i="1"/>
  <c r="AT81" i="1"/>
  <c r="AU77" i="1"/>
  <c r="AT82" i="1"/>
  <c r="AW78" i="1"/>
  <c r="AV83" i="1"/>
  <c r="AU75" i="1" l="1"/>
  <c r="AT80" i="1"/>
  <c r="AV77" i="1"/>
  <c r="AU82" i="1"/>
  <c r="AV76" i="1"/>
  <c r="AU81" i="1"/>
  <c r="AX78" i="1"/>
  <c r="AW83" i="1"/>
  <c r="AV75" i="1" l="1"/>
  <c r="AU80" i="1"/>
  <c r="AW76" i="1"/>
  <c r="AV81" i="1"/>
  <c r="AW77" i="1"/>
  <c r="AV82" i="1"/>
  <c r="AY78" i="1"/>
  <c r="AX83" i="1"/>
  <c r="AW75" i="1" l="1"/>
  <c r="AV80" i="1"/>
  <c r="AX77" i="1"/>
  <c r="AW82" i="1"/>
  <c r="AX76" i="1"/>
  <c r="AW81" i="1"/>
  <c r="AY83" i="1"/>
  <c r="AZ78" i="1"/>
  <c r="BA78" i="1" s="1"/>
  <c r="AX75" i="1" l="1"/>
  <c r="AW80" i="1"/>
  <c r="AY76" i="1"/>
  <c r="AX81" i="1"/>
  <c r="AY77" i="1"/>
  <c r="AX82" i="1"/>
  <c r="AZ83" i="1"/>
  <c r="AY75" i="1" l="1"/>
  <c r="AX80" i="1"/>
  <c r="AZ77" i="1"/>
  <c r="BA77" i="1" s="1"/>
  <c r="AY82" i="1"/>
  <c r="AZ76" i="1"/>
  <c r="BA76" i="1" s="1"/>
  <c r="AY81" i="1"/>
  <c r="BA83" i="1"/>
  <c r="AZ75" i="1" l="1"/>
  <c r="AY80" i="1"/>
  <c r="AZ81" i="1"/>
  <c r="AZ82" i="1"/>
  <c r="BB83" i="1"/>
  <c r="AZ80" i="1" l="1"/>
  <c r="BA75" i="1"/>
  <c r="BA82" i="1"/>
  <c r="BA81" i="1"/>
  <c r="BC83" i="1"/>
  <c r="Z75" i="1" l="1"/>
  <c r="BA80" i="1"/>
  <c r="Z80" i="1" s="1"/>
  <c r="C4" i="5" s="1"/>
  <c r="BB81" i="1"/>
  <c r="BB82" i="1"/>
  <c r="BD83" i="1"/>
  <c r="BC82" i="1" l="1"/>
  <c r="BC81" i="1"/>
  <c r="BE83" i="1"/>
  <c r="BD81" i="1" l="1"/>
  <c r="BD82" i="1"/>
  <c r="BF83" i="1"/>
  <c r="BE82" i="1" l="1"/>
  <c r="BE81" i="1"/>
  <c r="BG83" i="1"/>
  <c r="BF81" i="1" l="1"/>
  <c r="BF82" i="1"/>
  <c r="BH83" i="1"/>
  <c r="BG82" i="1" l="1"/>
  <c r="BG81" i="1"/>
  <c r="BI83" i="1"/>
  <c r="BH81" i="1" l="1"/>
  <c r="BH82" i="1"/>
  <c r="BJ83" i="1"/>
  <c r="BI82" i="1" l="1"/>
  <c r="BI81" i="1"/>
  <c r="BK83" i="1"/>
  <c r="BJ81" i="1" l="1"/>
  <c r="BJ82" i="1"/>
  <c r="BL83" i="1"/>
  <c r="BK82" i="1" l="1"/>
  <c r="BK81" i="1"/>
  <c r="BM83" i="1"/>
  <c r="BL81" i="1" l="1"/>
  <c r="BL82" i="1"/>
  <c r="BN83" i="1"/>
  <c r="BM82" i="1" l="1"/>
  <c r="BM81" i="1"/>
  <c r="BO83" i="1"/>
  <c r="BN81" i="1" l="1"/>
  <c r="BN82" i="1"/>
  <c r="BP83" i="1"/>
  <c r="BO82" i="1" l="1"/>
  <c r="BO81" i="1"/>
  <c r="BQ83" i="1"/>
  <c r="BP81" i="1" l="1"/>
  <c r="BP82" i="1"/>
  <c r="BR83" i="1"/>
  <c r="BQ82" i="1" l="1"/>
  <c r="BQ81" i="1"/>
  <c r="BS83" i="1"/>
  <c r="BR81" i="1" l="1"/>
  <c r="BR82" i="1"/>
  <c r="BT83" i="1"/>
  <c r="BS82" i="1" l="1"/>
  <c r="BS81" i="1"/>
  <c r="BU83" i="1"/>
  <c r="BT81" i="1" l="1"/>
  <c r="BT82" i="1"/>
  <c r="BV83" i="1"/>
  <c r="BU82" i="1" l="1"/>
  <c r="BU81" i="1"/>
  <c r="BW83" i="1"/>
  <c r="BV81" i="1" l="1"/>
  <c r="BV82" i="1"/>
  <c r="BX83" i="1"/>
  <c r="BW82" i="1" l="1"/>
  <c r="BW81" i="1"/>
  <c r="Z78" i="1"/>
  <c r="BY83" i="1"/>
  <c r="Z83" i="1"/>
  <c r="C7" i="5" s="1"/>
  <c r="BX81" i="1" l="1"/>
  <c r="Z81" i="1" s="1"/>
  <c r="C5" i="5" s="1"/>
  <c r="BX82" i="1"/>
  <c r="Z82" i="1" s="1"/>
  <c r="C6" i="5" s="1"/>
  <c r="BZ83" i="1"/>
  <c r="BY82" i="1" l="1"/>
  <c r="BY81" i="1"/>
  <c r="CB83" i="1"/>
  <c r="CA83" i="1"/>
  <c r="BZ81" i="1" l="1"/>
  <c r="Z76" i="1"/>
  <c r="BZ82" i="1"/>
  <c r="Z77" i="1"/>
  <c r="AE92" i="1"/>
</calcChain>
</file>

<file path=xl/sharedStrings.xml><?xml version="1.0" encoding="utf-8"?>
<sst xmlns="http://schemas.openxmlformats.org/spreadsheetml/2006/main" count="69" uniqueCount="62">
  <si>
    <t>Total</t>
  </si>
  <si>
    <t>Financial Year 
of Visa Grant</t>
  </si>
  <si>
    <t>2nd visa granted</t>
  </si>
  <si>
    <t>3rd visa granted</t>
  </si>
  <si>
    <t>4th visa granted</t>
  </si>
  <si>
    <t>5th visa granted</t>
  </si>
  <si>
    <t>6th visa granted</t>
  </si>
  <si>
    <t>7th visa granted</t>
  </si>
  <si>
    <t>8th visa granted</t>
  </si>
  <si>
    <t>9th visa granted</t>
  </si>
  <si>
    <t>2009-10</t>
  </si>
  <si>
    <t>2010-11</t>
  </si>
  <si>
    <t>2011-12</t>
  </si>
  <si>
    <t>2012-13</t>
  </si>
  <si>
    <t>2013-14</t>
  </si>
  <si>
    <t>&lt;5</t>
  </si>
  <si>
    <t>2014-15</t>
  </si>
  <si>
    <t>2015-16</t>
  </si>
  <si>
    <t>2016-17</t>
  </si>
  <si>
    <t xml:space="preserve">2017-18 </t>
  </si>
  <si>
    <t>SWP</t>
  </si>
  <si>
    <t>Total return</t>
  </si>
  <si>
    <t>Tota</t>
  </si>
  <si>
    <t>2008-09</t>
  </si>
  <si>
    <t>First-time workers</t>
  </si>
  <si>
    <t>1 to 2</t>
  </si>
  <si>
    <t>2 to 3</t>
  </si>
  <si>
    <t>3 to 4</t>
  </si>
  <si>
    <t>4 to 5</t>
  </si>
  <si>
    <t>5 to 6</t>
  </si>
  <si>
    <t>6 to 7</t>
  </si>
  <si>
    <t>7 to 8</t>
  </si>
  <si>
    <t>8 to 9</t>
  </si>
  <si>
    <t>Australian data reordered from one-visit upwards</t>
  </si>
  <si>
    <t>Australian data in cumulative rather than annual form (total number of first, second, etc visits by any one year)</t>
  </si>
  <si>
    <t>Before 2 visits</t>
  </si>
  <si>
    <t>Before 3 visits</t>
  </si>
  <si>
    <t>Before 4 visits</t>
  </si>
  <si>
    <t>Before 5 visits</t>
  </si>
  <si>
    <t>Before 6 visits</t>
  </si>
  <si>
    <t>Before  7 visits</t>
  </si>
  <si>
    <t>Before  8 visits</t>
  </si>
  <si>
    <t>2017-18</t>
  </si>
  <si>
    <t>Before  9 visits</t>
  </si>
  <si>
    <t>Before  10 visits</t>
  </si>
  <si>
    <t>Calculations to work out the average visits/worker</t>
  </si>
  <si>
    <t>Survival probabilities (only calculated when n&gt;30)</t>
  </si>
  <si>
    <t>Drop out rates (only calc when n&gt;30)</t>
  </si>
  <si>
    <t>TOTAL</t>
  </si>
  <si>
    <t>% we have data for</t>
  </si>
  <si>
    <t>Expected number of trips</t>
  </si>
  <si>
    <t>Year</t>
  </si>
  <si>
    <t>Expected number of visits</t>
  </si>
  <si>
    <t>Return probabilities (only calculated when n&gt;30)</t>
  </si>
  <si>
    <t>6-10</t>
  </si>
  <si>
    <t>More than 10</t>
  </si>
  <si>
    <t>2-5</t>
  </si>
  <si>
    <t>Visit probabilities</t>
  </si>
  <si>
    <t xml:space="preserve">Visit probabilities times the number of times they go </t>
  </si>
  <si>
    <t>Visit probabilities (with predictions into future trips…)</t>
  </si>
  <si>
    <t>Visit probabilities (with predictions into future trips) times the number of trips they go</t>
  </si>
  <si>
    <r>
      <t xml:space="preserve">Notes: The </t>
    </r>
    <r>
      <rPr>
        <b/>
        <sz val="11"/>
        <color theme="1"/>
        <rFont val="Calibri"/>
        <family val="2"/>
        <scheme val="minor"/>
      </rPr>
      <t>return probability</t>
    </r>
    <r>
      <rPr>
        <sz val="11"/>
        <color theme="1"/>
        <rFont val="Calibri"/>
        <family val="2"/>
        <scheme val="minor"/>
      </rPr>
      <t xml:space="preserve"> (for visit n for year t) is defined as the probability that a worker who by year t-1 has made n-1 visits under the SWP will, by year t, have made n visits. (In the graph, for clarity, this is referrred to as the return probability for visit n-1 to visit n.) They are only calculated when there are more than 30 workers in year t-1 with n-1 visits and in year t with n visits. The </t>
    </r>
    <r>
      <rPr>
        <b/>
        <sz val="11"/>
        <color theme="1"/>
        <rFont val="Calibri"/>
        <family val="2"/>
        <scheme val="minor"/>
      </rPr>
      <t>survival probability</t>
    </r>
    <r>
      <rPr>
        <sz val="11"/>
        <color theme="1"/>
        <rFont val="Calibri"/>
        <family val="2"/>
        <scheme val="minor"/>
      </rPr>
      <t xml:space="preserve"> for n&gt;1 number of visits is the product of the return probabilities from 2 to n visits, and can be calculated for any year. The survival probability for n=1 is 1. The </t>
    </r>
    <r>
      <rPr>
        <b/>
        <sz val="11"/>
        <color theme="1"/>
        <rFont val="Calibri"/>
        <family val="2"/>
        <scheme val="minor"/>
      </rPr>
      <t>drop out rate</t>
    </r>
    <r>
      <rPr>
        <sz val="11"/>
        <color theme="1"/>
        <rFont val="Calibri"/>
        <family val="2"/>
        <scheme val="minor"/>
      </rPr>
      <t xml:space="preserve"> (before visit n) is 1 minus the survival probability for visit n, and can also be calculated for any year. The </t>
    </r>
    <r>
      <rPr>
        <b/>
        <sz val="11"/>
        <color theme="1"/>
        <rFont val="Calibri"/>
        <family val="2"/>
        <scheme val="minor"/>
      </rPr>
      <t>expected number of visits</t>
    </r>
    <r>
      <rPr>
        <sz val="11"/>
        <color theme="1"/>
        <rFont val="Calibri"/>
        <family val="2"/>
        <scheme val="minor"/>
      </rPr>
      <t xml:space="preserve"> is calculated using </t>
    </r>
    <r>
      <rPr>
        <b/>
        <sz val="11"/>
        <color theme="1"/>
        <rFont val="Calibri"/>
        <family val="2"/>
        <scheme val="minor"/>
      </rPr>
      <t>visit probabilities</t>
    </r>
    <r>
      <rPr>
        <sz val="11"/>
        <color theme="1"/>
        <rFont val="Calibri"/>
        <family val="2"/>
        <scheme val="minor"/>
      </rPr>
      <t xml:space="preserve">. For any year t, the nth </t>
    </r>
    <r>
      <rPr>
        <b/>
        <sz val="11"/>
        <color theme="1"/>
        <rFont val="Calibri"/>
        <family val="2"/>
        <scheme val="minor"/>
      </rPr>
      <t xml:space="preserve">visit probability </t>
    </r>
    <r>
      <rPr>
        <sz val="11"/>
        <color theme="1"/>
        <rFont val="Calibri"/>
        <family val="2"/>
        <scheme val="minor"/>
      </rPr>
      <t>is equal to the survival probability for visit n minus the survival probability for visit n+1, where these values are calculated. The last probability thus calculated is discarded (since it represents in fact the probability that the worker will come at least n times) and replaced by the visit probability for visit n-1 times the return probability for visit n. This same formula is used to replace missing values up to n=24. The probability of the 25</t>
    </r>
    <r>
      <rPr>
        <vertAlign val="superscript"/>
        <sz val="11"/>
        <color theme="1"/>
        <rFont val="Calibri"/>
        <family val="2"/>
        <scheme val="minor"/>
      </rPr>
      <t>th</t>
    </r>
    <r>
      <rPr>
        <sz val="11"/>
        <color theme="1"/>
        <rFont val="Calibri"/>
        <family val="2"/>
        <scheme val="minor"/>
      </rPr>
      <t xml:space="preserve"> visit is calculated as a residual (1 minus the sum of the other 24 probabilities). Note that the age limit for the SWP is 20-45. In making this assumption, we are assuming that all workers can make a maximum of 25 visits, whereas in fact most first time workers will be older than 20, and many repeat visitors will return but after a gap of a year or more. This results is a slight upward bias in relation to our estimates of the expected number of visits. On the other hand, given that the scheme is growing, there may be a downward bias given that some who visited in t-1 may return not in t but in t+1. These biases are expected to be small, however, and the estimates presented seem to be the best available. Data from Department of Home Affairs.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</si>
</sst>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_(&quot;$&quot;* #,##0.00_);_(&quot;$&quot;* \(#,##0.00\);_(&quot;$&quot;* &quot;-&quot;??_);_(@_)"/>
    <numFmt numFmtId="166" formatCode="#\ ##0"/>
    <numFmt numFmtId="167" formatCode="0.0%"/>
    <numFmt numFmtId="168" formatCode="0.00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rgb="FFFFFFFF"/>
      <name val="Arial"/>
      <family val="2"/>
    </font>
    <font>
      <b/>
      <sz val="10"/>
      <color theme="2" tint="-0.249977111117893"/>
      <name val="Arial"/>
      <family val="2"/>
    </font>
    <font>
      <sz val="10"/>
      <color theme="1"/>
      <name val="Arial"/>
      <family val="2"/>
    </font>
    <font>
      <vertAlign val="superscript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DFE6EC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0" fontId="3" fillId="0" borderId="0"/>
    <xf numFmtId="0" fontId="4" fillId="0" borderId="0"/>
    <xf numFmtId="0" fontId="5" fillId="0" borderId="0"/>
    <xf numFmtId="165" fontId="5" fillId="0" borderId="0" applyFont="0" applyFill="0" applyBorder="0" applyAlignment="0" applyProtection="0"/>
    <xf numFmtId="0" fontId="1" fillId="0" borderId="0"/>
    <xf numFmtId="165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166" fontId="5" fillId="0" borderId="1" xfId="2" applyNumberFormat="1" applyFont="1" applyBorder="1" applyAlignment="1">
      <alignment horizontal="left" vertical="center" wrapText="1"/>
    </xf>
    <xf numFmtId="3" fontId="5" fillId="0" borderId="1" xfId="2" applyNumberFormat="1" applyFont="1" applyBorder="1" applyAlignment="1">
      <alignment horizontal="right" vertical="center" wrapText="1"/>
    </xf>
    <xf numFmtId="0" fontId="6" fillId="4" borderId="0" xfId="2" applyFont="1" applyFill="1" applyBorder="1" applyAlignment="1">
      <alignment horizontal="left" vertical="center" wrapText="1"/>
    </xf>
    <xf numFmtId="0" fontId="6" fillId="4" borderId="0" xfId="2" applyFont="1" applyFill="1" applyBorder="1" applyAlignment="1">
      <alignment horizontal="right" wrapText="1"/>
    </xf>
    <xf numFmtId="0" fontId="7" fillId="2" borderId="1" xfId="2" applyFont="1" applyFill="1" applyBorder="1" applyAlignment="1">
      <alignment vertical="center"/>
    </xf>
    <xf numFmtId="3" fontId="7" fillId="3" borderId="1" xfId="2" applyNumberFormat="1" applyFont="1" applyFill="1" applyBorder="1" applyAlignment="1">
      <alignment horizontal="right" vertical="center" wrapText="1"/>
    </xf>
    <xf numFmtId="0" fontId="8" fillId="0" borderId="0" xfId="2" applyNumberFormat="1" applyFont="1"/>
    <xf numFmtId="0" fontId="2" fillId="0" borderId="0" xfId="0" applyFont="1"/>
    <xf numFmtId="3" fontId="0" fillId="0" borderId="0" xfId="0" applyNumberFormat="1"/>
    <xf numFmtId="3" fontId="5" fillId="0" borderId="0" xfId="2" applyNumberFormat="1" applyFont="1" applyFill="1" applyBorder="1" applyAlignment="1">
      <alignment horizontal="right" vertical="center" wrapText="1"/>
    </xf>
    <xf numFmtId="0" fontId="6" fillId="4" borderId="0" xfId="2" applyFont="1" applyFill="1" applyBorder="1" applyAlignment="1">
      <alignment horizontal="left" vertical="center" wrapText="1"/>
    </xf>
    <xf numFmtId="0" fontId="6" fillId="4" borderId="0" xfId="2" applyFont="1" applyFill="1" applyBorder="1" applyAlignment="1">
      <alignment horizontal="right" wrapText="1"/>
    </xf>
    <xf numFmtId="3" fontId="7" fillId="0" borderId="1" xfId="2" applyNumberFormat="1" applyFont="1" applyBorder="1" applyAlignment="1">
      <alignment horizontal="right" vertical="center" wrapText="1"/>
    </xf>
    <xf numFmtId="0" fontId="0" fillId="0" borderId="0" xfId="0" applyAlignment="1">
      <alignment wrapText="1"/>
    </xf>
    <xf numFmtId="0" fontId="0" fillId="5" borderId="0" xfId="0" applyFill="1"/>
    <xf numFmtId="9" fontId="0" fillId="0" borderId="0" xfId="11" applyFont="1"/>
    <xf numFmtId="9" fontId="0" fillId="0" borderId="0" xfId="0" applyNumberFormat="1"/>
    <xf numFmtId="0" fontId="0" fillId="0" borderId="0" xfId="0" applyNumberFormat="1"/>
    <xf numFmtId="2" fontId="0" fillId="0" borderId="0" xfId="0" applyNumberFormat="1"/>
    <xf numFmtId="167" fontId="0" fillId="0" borderId="0" xfId="0" applyNumberFormat="1"/>
    <xf numFmtId="168" fontId="0" fillId="0" borderId="0" xfId="0" applyNumberFormat="1"/>
    <xf numFmtId="0" fontId="0" fillId="0" borderId="0" xfId="0" applyFill="1"/>
    <xf numFmtId="0" fontId="2" fillId="0" borderId="0" xfId="0" applyFont="1" applyAlignment="1"/>
    <xf numFmtId="9" fontId="2" fillId="0" borderId="0" xfId="0" applyNumberFormat="1" applyFont="1"/>
    <xf numFmtId="0" fontId="7" fillId="2" borderId="0" xfId="2" applyFont="1" applyFill="1" applyBorder="1" applyAlignment="1">
      <alignment vertical="center"/>
    </xf>
    <xf numFmtId="3" fontId="7" fillId="3" borderId="0" xfId="2" applyNumberFormat="1" applyFont="1" applyFill="1" applyBorder="1" applyAlignment="1">
      <alignment horizontal="right" vertical="center" wrapText="1"/>
    </xf>
    <xf numFmtId="1" fontId="2" fillId="0" borderId="0" xfId="0" applyNumberFormat="1" applyFont="1"/>
    <xf numFmtId="2" fontId="0" fillId="5" borderId="0" xfId="0" applyNumberFormat="1" applyFill="1"/>
    <xf numFmtId="0" fontId="0" fillId="0" borderId="2" xfId="0" applyBorder="1"/>
    <xf numFmtId="0" fontId="2" fillId="0" borderId="2" xfId="0" applyFont="1" applyBorder="1"/>
    <xf numFmtId="164" fontId="0" fillId="0" borderId="0" xfId="0" applyNumberFormat="1"/>
    <xf numFmtId="164" fontId="0" fillId="0" borderId="2" xfId="0" applyNumberFormat="1" applyBorder="1"/>
    <xf numFmtId="0" fontId="0" fillId="0" borderId="0" xfId="0" applyAlignment="1">
      <alignment vertical="center" wrapText="1"/>
    </xf>
    <xf numFmtId="16" fontId="0" fillId="0" borderId="0" xfId="0" applyNumberFormat="1"/>
    <xf numFmtId="16" fontId="0" fillId="0" borderId="0" xfId="0" quotePrefix="1" applyNumberFormat="1"/>
    <xf numFmtId="0" fontId="0" fillId="0" borderId="0" xfId="0" quotePrefix="1"/>
  </cellXfs>
  <cellStyles count="12">
    <cellStyle name="Currency 2" xfId="4" xr:uid="{00000000-0005-0000-0000-000000000000}"/>
    <cellStyle name="Currency 2 2" xfId="6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  <cellStyle name="Normal 3" xfId="5" xr:uid="{00000000-0005-0000-0000-000005000000}"/>
    <cellStyle name="Normal 3 2" xfId="7" xr:uid="{00000000-0005-0000-0000-000006000000}"/>
    <cellStyle name="Normal 4" xfId="8" xr:uid="{00000000-0005-0000-0000-000007000000}"/>
    <cellStyle name="Normal 5" xfId="9" xr:uid="{00000000-0005-0000-0000-000008000000}"/>
    <cellStyle name="Normal 6" xfId="10" xr:uid="{00000000-0005-0000-0000-000009000000}"/>
    <cellStyle name="Normal 7" xfId="2" xr:uid="{00000000-0005-0000-0000-00000A000000}"/>
    <cellStyle name="Percent" xfId="1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44203849518811"/>
          <c:y val="0.17997739865850101"/>
          <c:w val="0.89655796150481193"/>
          <c:h val="0.645419218431029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and calcs'!$F$59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'Data and calcs'!$E$60:$E$92</c:f>
              <c:numCache>
                <c:formatCode>General</c:formatCode>
                <c:ptCount val="33"/>
              </c:numCache>
            </c:numRef>
          </c:cat>
          <c:val>
            <c:numRef>
              <c:f>'Data and calcs'!$F$60:$F$92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0-1412-46AB-8550-4F282A382E82}"/>
            </c:ext>
          </c:extLst>
        </c:ser>
        <c:ser>
          <c:idx val="1"/>
          <c:order val="1"/>
          <c:tx>
            <c:strRef>
              <c:f>'Data and calcs'!$G$59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'Data and calcs'!$E$60:$E$92</c:f>
              <c:numCache>
                <c:formatCode>General</c:formatCode>
                <c:ptCount val="33"/>
              </c:numCache>
            </c:numRef>
          </c:cat>
          <c:val>
            <c:numRef>
              <c:f>'Data and calcs'!$G$60:$G$92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1-1412-46AB-8550-4F282A382E82}"/>
            </c:ext>
          </c:extLst>
        </c:ser>
        <c:ser>
          <c:idx val="2"/>
          <c:order val="2"/>
          <c:tx>
            <c:strRef>
              <c:f>'Data and calcs'!$H$59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'Data and calcs'!$E$60:$E$92</c:f>
              <c:numCache>
                <c:formatCode>General</c:formatCode>
                <c:ptCount val="33"/>
              </c:numCache>
            </c:numRef>
          </c:cat>
          <c:val>
            <c:numRef>
              <c:f>'Data and calcs'!$H$60:$H$92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2-1412-46AB-8550-4F282A382E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8178608"/>
        <c:axId val="358178936"/>
      </c:barChart>
      <c:catAx>
        <c:axId val="358178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8178936"/>
        <c:crosses val="autoZero"/>
        <c:auto val="1"/>
        <c:lblAlgn val="ctr"/>
        <c:lblOffset val="100"/>
        <c:noMultiLvlLbl val="0"/>
      </c:catAx>
      <c:valAx>
        <c:axId val="358178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8178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'Data and calcs'!#REF!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'Data and calcs'!#REF!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'Data and calcs'!#REF!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3D3D-4BBC-A91C-0A811D3846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841360"/>
        <c:axId val="527838736"/>
      </c:barChart>
      <c:catAx>
        <c:axId val="527841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7838736"/>
        <c:crosses val="autoZero"/>
        <c:auto val="1"/>
        <c:lblAlgn val="ctr"/>
        <c:lblOffset val="100"/>
        <c:noMultiLvlLbl val="0"/>
      </c:catAx>
      <c:valAx>
        <c:axId val="52783873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7841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'Data and calcs'!#REF!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'Data and calcs'!#REF!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'Data and calcs'!#REF!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54FA-43D1-B56C-D02AA52A89AC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'Data and calcs'!#REF!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'Data and calcs'!#REF!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'Data and calcs'!#REF!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54FA-43D1-B56C-D02AA52A89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860712"/>
        <c:axId val="527868256"/>
      </c:barChart>
      <c:catAx>
        <c:axId val="527860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7868256"/>
        <c:crosses val="autoZero"/>
        <c:auto val="1"/>
        <c:lblAlgn val="ctr"/>
        <c:lblOffset val="100"/>
        <c:noMultiLvlLbl val="0"/>
      </c:catAx>
      <c:valAx>
        <c:axId val="527868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7860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'Data and calcs'!$AB$43:$AC$43</c:f>
              <c:strCache>
                <c:ptCount val="2"/>
                <c:pt idx="0">
                  <c:v>2010-11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'Data and calcs'!$AD$42:$AJ$42</c:f>
              <c:strCache>
                <c:ptCount val="7"/>
                <c:pt idx="0">
                  <c:v>Before 2 visits</c:v>
                </c:pt>
                <c:pt idx="1">
                  <c:v>Before 3 visits</c:v>
                </c:pt>
                <c:pt idx="2">
                  <c:v>Before 4 visits</c:v>
                </c:pt>
                <c:pt idx="3">
                  <c:v>Before 5 visits</c:v>
                </c:pt>
                <c:pt idx="4">
                  <c:v>Before 6 visits</c:v>
                </c:pt>
                <c:pt idx="5">
                  <c:v>Before  7 visits</c:v>
                </c:pt>
                <c:pt idx="6">
                  <c:v>Before  8 visits</c:v>
                </c:pt>
              </c:strCache>
            </c:strRef>
          </c:cat>
          <c:val>
            <c:numRef>
              <c:f>'Data and calcs'!$AD$43:$AJ$43</c:f>
              <c:numCache>
                <c:formatCode>0%</c:formatCode>
                <c:ptCount val="7"/>
                <c:pt idx="0">
                  <c:v>0.43434343434343436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10-4130-8475-0AC4D247BC31}"/>
            </c:ext>
          </c:extLst>
        </c:ser>
        <c:ser>
          <c:idx val="1"/>
          <c:order val="1"/>
          <c:tx>
            <c:strRef>
              <c:f>'Data and calcs'!$AB$44:$AC$44</c:f>
              <c:strCache>
                <c:ptCount val="2"/>
                <c:pt idx="0">
                  <c:v>2011-12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'Data and calcs'!$AD$42:$AJ$42</c:f>
              <c:strCache>
                <c:ptCount val="7"/>
                <c:pt idx="0">
                  <c:v>Before 2 visits</c:v>
                </c:pt>
                <c:pt idx="1">
                  <c:v>Before 3 visits</c:v>
                </c:pt>
                <c:pt idx="2">
                  <c:v>Before 4 visits</c:v>
                </c:pt>
                <c:pt idx="3">
                  <c:v>Before 5 visits</c:v>
                </c:pt>
                <c:pt idx="4">
                  <c:v>Before 6 visits</c:v>
                </c:pt>
                <c:pt idx="5">
                  <c:v>Before  7 visits</c:v>
                </c:pt>
                <c:pt idx="6">
                  <c:v>Before  8 visits</c:v>
                </c:pt>
              </c:strCache>
            </c:strRef>
          </c:cat>
          <c:val>
            <c:numRef>
              <c:f>'Data and calcs'!$AD$44:$AJ$44</c:f>
              <c:numCache>
                <c:formatCode>0%</c:formatCode>
                <c:ptCount val="7"/>
                <c:pt idx="0">
                  <c:v>0.40552016985138006</c:v>
                </c:pt>
                <c:pt idx="1">
                  <c:v>0.53290870488322728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10-4130-8475-0AC4D247BC31}"/>
            </c:ext>
          </c:extLst>
        </c:ser>
        <c:ser>
          <c:idx val="2"/>
          <c:order val="2"/>
          <c:tx>
            <c:strRef>
              <c:f>'Data and calcs'!$AB$45:$AC$45</c:f>
              <c:strCache>
                <c:ptCount val="2"/>
                <c:pt idx="0">
                  <c:v>2012-13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'Data and calcs'!$AD$42:$AJ$42</c:f>
              <c:strCache>
                <c:ptCount val="7"/>
                <c:pt idx="0">
                  <c:v>Before 2 visits</c:v>
                </c:pt>
                <c:pt idx="1">
                  <c:v>Before 3 visits</c:v>
                </c:pt>
                <c:pt idx="2">
                  <c:v>Before 4 visits</c:v>
                </c:pt>
                <c:pt idx="3">
                  <c:v>Before 5 visits</c:v>
                </c:pt>
                <c:pt idx="4">
                  <c:v>Before 6 visits</c:v>
                </c:pt>
                <c:pt idx="5">
                  <c:v>Before  7 visits</c:v>
                </c:pt>
                <c:pt idx="6">
                  <c:v>Before  8 visits</c:v>
                </c:pt>
              </c:strCache>
            </c:strRef>
          </c:cat>
          <c:val>
            <c:numRef>
              <c:f>'Data and calcs'!$AD$45:$AJ$45</c:f>
              <c:numCache>
                <c:formatCode>0%</c:formatCode>
                <c:ptCount val="7"/>
                <c:pt idx="0">
                  <c:v>0.45568627450980392</c:v>
                </c:pt>
                <c:pt idx="1">
                  <c:v>0.6384201680672269</c:v>
                </c:pt>
                <c:pt idx="2">
                  <c:v>0.74525057295645536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10-4130-8475-0AC4D247BC31}"/>
            </c:ext>
          </c:extLst>
        </c:ser>
        <c:ser>
          <c:idx val="3"/>
          <c:order val="3"/>
          <c:tx>
            <c:strRef>
              <c:f>'Data and calcs'!$AB$46:$AC$46</c:f>
              <c:strCache>
                <c:ptCount val="2"/>
                <c:pt idx="0">
                  <c:v>2013-14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'Data and calcs'!$AD$42:$AJ$42</c:f>
              <c:strCache>
                <c:ptCount val="7"/>
                <c:pt idx="0">
                  <c:v>Before 2 visits</c:v>
                </c:pt>
                <c:pt idx="1">
                  <c:v>Before 3 visits</c:v>
                </c:pt>
                <c:pt idx="2">
                  <c:v>Before 4 visits</c:v>
                </c:pt>
                <c:pt idx="3">
                  <c:v>Before 5 visits</c:v>
                </c:pt>
                <c:pt idx="4">
                  <c:v>Before 6 visits</c:v>
                </c:pt>
                <c:pt idx="5">
                  <c:v>Before  7 visits</c:v>
                </c:pt>
                <c:pt idx="6">
                  <c:v>Before  8 visits</c:v>
                </c:pt>
              </c:strCache>
            </c:strRef>
          </c:cat>
          <c:val>
            <c:numRef>
              <c:f>'Data and calcs'!$AD$46:$AJ$46</c:f>
              <c:numCache>
                <c:formatCode>0%</c:formatCode>
                <c:ptCount val="7"/>
                <c:pt idx="0">
                  <c:v>0.43259464450600182</c:v>
                </c:pt>
                <c:pt idx="1">
                  <c:v>0.58466582047413396</c:v>
                </c:pt>
                <c:pt idx="2">
                  <c:v>0.67398499886679331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710-4130-8475-0AC4D247BC31}"/>
            </c:ext>
          </c:extLst>
        </c:ser>
        <c:ser>
          <c:idx val="4"/>
          <c:order val="4"/>
          <c:tx>
            <c:strRef>
              <c:f>'Data and calcs'!$AB$47:$AC$47</c:f>
              <c:strCache>
                <c:ptCount val="2"/>
                <c:pt idx="0">
                  <c:v>2014-15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'Data and calcs'!$AD$42:$AJ$42</c:f>
              <c:strCache>
                <c:ptCount val="7"/>
                <c:pt idx="0">
                  <c:v>Before 2 visits</c:v>
                </c:pt>
                <c:pt idx="1">
                  <c:v>Before 3 visits</c:v>
                </c:pt>
                <c:pt idx="2">
                  <c:v>Before 4 visits</c:v>
                </c:pt>
                <c:pt idx="3">
                  <c:v>Before 5 visits</c:v>
                </c:pt>
                <c:pt idx="4">
                  <c:v>Before 6 visits</c:v>
                </c:pt>
                <c:pt idx="5">
                  <c:v>Before  7 visits</c:v>
                </c:pt>
                <c:pt idx="6">
                  <c:v>Before  8 visits</c:v>
                </c:pt>
              </c:strCache>
            </c:strRef>
          </c:cat>
          <c:val>
            <c:numRef>
              <c:f>'Data and calcs'!$AD$47:$AJ$47</c:f>
              <c:numCache>
                <c:formatCode>0%</c:formatCode>
                <c:ptCount val="7"/>
                <c:pt idx="0">
                  <c:v>0.40853467210542826</c:v>
                </c:pt>
                <c:pt idx="1">
                  <c:v>0.55243063064121101</c:v>
                </c:pt>
                <c:pt idx="2">
                  <c:v>0.64582108960190321</c:v>
                </c:pt>
                <c:pt idx="3">
                  <c:v>0.72102346098780035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710-4130-8475-0AC4D247BC31}"/>
            </c:ext>
          </c:extLst>
        </c:ser>
        <c:ser>
          <c:idx val="5"/>
          <c:order val="5"/>
          <c:tx>
            <c:strRef>
              <c:f>'Data and calcs'!$AB$48:$AC$48</c:f>
              <c:strCache>
                <c:ptCount val="2"/>
                <c:pt idx="0">
                  <c:v>2015-16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'Data and calcs'!$AD$42:$AJ$42</c:f>
              <c:strCache>
                <c:ptCount val="7"/>
                <c:pt idx="0">
                  <c:v>Before 2 visits</c:v>
                </c:pt>
                <c:pt idx="1">
                  <c:v>Before 3 visits</c:v>
                </c:pt>
                <c:pt idx="2">
                  <c:v>Before 4 visits</c:v>
                </c:pt>
                <c:pt idx="3">
                  <c:v>Before 5 visits</c:v>
                </c:pt>
                <c:pt idx="4">
                  <c:v>Before 6 visits</c:v>
                </c:pt>
                <c:pt idx="5">
                  <c:v>Before  7 visits</c:v>
                </c:pt>
                <c:pt idx="6">
                  <c:v>Before  8 visits</c:v>
                </c:pt>
              </c:strCache>
            </c:strRef>
          </c:cat>
          <c:val>
            <c:numRef>
              <c:f>'Data and calcs'!$AD$48:$AJ$48</c:f>
              <c:numCache>
                <c:formatCode>0%</c:formatCode>
                <c:ptCount val="7"/>
                <c:pt idx="0">
                  <c:v>0.41866612444082962</c:v>
                </c:pt>
                <c:pt idx="1">
                  <c:v>0.56978209209281561</c:v>
                </c:pt>
                <c:pt idx="2">
                  <c:v>0.66045167268400706</c:v>
                </c:pt>
                <c:pt idx="3">
                  <c:v>0.72211094605233417</c:v>
                </c:pt>
                <c:pt idx="4">
                  <c:v>0.78735446306613399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710-4130-8475-0AC4D247BC31}"/>
            </c:ext>
          </c:extLst>
        </c:ser>
        <c:ser>
          <c:idx val="6"/>
          <c:order val="6"/>
          <c:tx>
            <c:strRef>
              <c:f>'Data and calcs'!$AB$49:$AC$49</c:f>
              <c:strCache>
                <c:ptCount val="2"/>
                <c:pt idx="0">
                  <c:v>2016-17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'Data and calcs'!$AD$42:$AJ$42</c:f>
              <c:strCache>
                <c:ptCount val="7"/>
                <c:pt idx="0">
                  <c:v>Before 2 visits</c:v>
                </c:pt>
                <c:pt idx="1">
                  <c:v>Before 3 visits</c:v>
                </c:pt>
                <c:pt idx="2">
                  <c:v>Before 4 visits</c:v>
                </c:pt>
                <c:pt idx="3">
                  <c:v>Before 5 visits</c:v>
                </c:pt>
                <c:pt idx="4">
                  <c:v>Before 6 visits</c:v>
                </c:pt>
                <c:pt idx="5">
                  <c:v>Before  7 visits</c:v>
                </c:pt>
                <c:pt idx="6">
                  <c:v>Before  8 visits</c:v>
                </c:pt>
              </c:strCache>
            </c:strRef>
          </c:cat>
          <c:val>
            <c:numRef>
              <c:f>'Data and calcs'!$AD$49:$AJ$49</c:f>
              <c:numCache>
                <c:formatCode>0%</c:formatCode>
                <c:ptCount val="7"/>
                <c:pt idx="0">
                  <c:v>0.41057797164667398</c:v>
                </c:pt>
                <c:pt idx="1">
                  <c:v>0.57138566038944916</c:v>
                </c:pt>
                <c:pt idx="2">
                  <c:v>0.66847679394997539</c:v>
                </c:pt>
                <c:pt idx="3">
                  <c:v>0.72990343703281368</c:v>
                </c:pt>
                <c:pt idx="4">
                  <c:v>0.7865498286581506</c:v>
                </c:pt>
                <c:pt idx="5">
                  <c:v>0.83506123123584364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710-4130-8475-0AC4D247BC31}"/>
            </c:ext>
          </c:extLst>
        </c:ser>
        <c:ser>
          <c:idx val="7"/>
          <c:order val="7"/>
          <c:tx>
            <c:strRef>
              <c:f>'Data and calcs'!$AB$50:$AC$50</c:f>
              <c:strCache>
                <c:ptCount val="2"/>
                <c:pt idx="0">
                  <c:v>2017-18 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'Data and calcs'!$AD$42:$AJ$42</c:f>
              <c:strCache>
                <c:ptCount val="7"/>
                <c:pt idx="0">
                  <c:v>Before 2 visits</c:v>
                </c:pt>
                <c:pt idx="1">
                  <c:v>Before 3 visits</c:v>
                </c:pt>
                <c:pt idx="2">
                  <c:v>Before 4 visits</c:v>
                </c:pt>
                <c:pt idx="3">
                  <c:v>Before 5 visits</c:v>
                </c:pt>
                <c:pt idx="4">
                  <c:v>Before 6 visits</c:v>
                </c:pt>
                <c:pt idx="5">
                  <c:v>Before  7 visits</c:v>
                </c:pt>
                <c:pt idx="6">
                  <c:v>Before  8 visits</c:v>
                </c:pt>
              </c:strCache>
            </c:strRef>
          </c:cat>
          <c:val>
            <c:numRef>
              <c:f>'Data and calcs'!$AD$50:$AJ$50</c:f>
              <c:numCache>
                <c:formatCode>0%</c:formatCode>
                <c:ptCount val="7"/>
                <c:pt idx="0">
                  <c:v>0.37153736316039976</c:v>
                </c:pt>
                <c:pt idx="1">
                  <c:v>0.53592016664457831</c:v>
                </c:pt>
                <c:pt idx="2">
                  <c:v>0.63302200767854089</c:v>
                </c:pt>
                <c:pt idx="3">
                  <c:v>0.69322136323080996</c:v>
                </c:pt>
                <c:pt idx="4">
                  <c:v>0.75067823165580871</c:v>
                </c:pt>
                <c:pt idx="5">
                  <c:v>0.81588546337659729</c:v>
                </c:pt>
                <c:pt idx="6">
                  <c:v>0.86732923096254799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710-4130-8475-0AC4D247BC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7991760"/>
        <c:axId val="507994320"/>
      </c:lineChart>
      <c:catAx>
        <c:axId val="507991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7994320"/>
        <c:crosses val="autoZero"/>
        <c:auto val="1"/>
        <c:lblAlgn val="ctr"/>
        <c:lblOffset val="100"/>
        <c:noMultiLvlLbl val="0"/>
      </c:catAx>
      <c:valAx>
        <c:axId val="507994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7991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'Data and calcs'!$AB$19</c:f>
              <c:strCache>
                <c:ptCount val="1"/>
                <c:pt idx="0">
                  <c:v>2010-11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'Data and calcs'!$AC$16:$AJ$16</c15:sqref>
                  </c15:fullRef>
                </c:ext>
              </c:extLst>
              <c:f>'Data and calcs'!$AD$16:$AJ$16</c:f>
              <c:strCache>
                <c:ptCount val="7"/>
                <c:pt idx="0">
                  <c:v>1 to 2</c:v>
                </c:pt>
                <c:pt idx="1">
                  <c:v>2 to 3</c:v>
                </c:pt>
                <c:pt idx="2">
                  <c:v>3 to 4</c:v>
                </c:pt>
                <c:pt idx="3">
                  <c:v>4 to 5</c:v>
                </c:pt>
                <c:pt idx="4">
                  <c:v>5 to 6</c:v>
                </c:pt>
                <c:pt idx="5">
                  <c:v>6 to 7</c:v>
                </c:pt>
                <c:pt idx="6">
                  <c:v>7 to 8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and calcs'!$AC$19:$AJ$19</c15:sqref>
                  </c15:fullRef>
                </c:ext>
              </c:extLst>
              <c:f>'Data and calcs'!$AD$19:$AJ$19</c:f>
              <c:numCache>
                <c:formatCode>0%</c:formatCode>
                <c:ptCount val="7"/>
                <c:pt idx="0">
                  <c:v>0.56565656565656564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D7-447C-995E-8823E2781605}"/>
            </c:ext>
          </c:extLst>
        </c:ser>
        <c:ser>
          <c:idx val="3"/>
          <c:order val="1"/>
          <c:tx>
            <c:strRef>
              <c:f>'Data and calcs'!$AB$20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'Data and calcs'!$AC$16:$AJ$16</c15:sqref>
                  </c15:fullRef>
                </c:ext>
              </c:extLst>
              <c:f>'Data and calcs'!$AD$16:$AJ$16</c:f>
              <c:strCache>
                <c:ptCount val="7"/>
                <c:pt idx="0">
                  <c:v>1 to 2</c:v>
                </c:pt>
                <c:pt idx="1">
                  <c:v>2 to 3</c:v>
                </c:pt>
                <c:pt idx="2">
                  <c:v>3 to 4</c:v>
                </c:pt>
                <c:pt idx="3">
                  <c:v>4 to 5</c:v>
                </c:pt>
                <c:pt idx="4">
                  <c:v>5 to 6</c:v>
                </c:pt>
                <c:pt idx="5">
                  <c:v>6 to 7</c:v>
                </c:pt>
                <c:pt idx="6">
                  <c:v>7 to 8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and calcs'!$AC$20:$AJ$20</c15:sqref>
                  </c15:fullRef>
                </c:ext>
              </c:extLst>
              <c:f>'Data and calcs'!$AD$20:$AJ$20</c:f>
              <c:numCache>
                <c:formatCode>0%</c:formatCode>
                <c:ptCount val="7"/>
                <c:pt idx="0">
                  <c:v>0.59447983014861994</c:v>
                </c:pt>
                <c:pt idx="1">
                  <c:v>0.7857142857142857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CD7-447C-995E-8823E2781605}"/>
            </c:ext>
          </c:extLst>
        </c:ser>
        <c:ser>
          <c:idx val="4"/>
          <c:order val="2"/>
          <c:tx>
            <c:strRef>
              <c:f>'Data and calcs'!$AB$21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'Data and calcs'!$AC$16:$AJ$16</c15:sqref>
                  </c15:fullRef>
                </c:ext>
              </c:extLst>
              <c:f>'Data and calcs'!$AD$16:$AJ$16</c:f>
              <c:strCache>
                <c:ptCount val="7"/>
                <c:pt idx="0">
                  <c:v>1 to 2</c:v>
                </c:pt>
                <c:pt idx="1">
                  <c:v>2 to 3</c:v>
                </c:pt>
                <c:pt idx="2">
                  <c:v>3 to 4</c:v>
                </c:pt>
                <c:pt idx="3">
                  <c:v>4 to 5</c:v>
                </c:pt>
                <c:pt idx="4">
                  <c:v>5 to 6</c:v>
                </c:pt>
                <c:pt idx="5">
                  <c:v>6 to 7</c:v>
                </c:pt>
                <c:pt idx="6">
                  <c:v>7 to 8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and calcs'!$AC$21:$AJ$21</c15:sqref>
                  </c15:fullRef>
                </c:ext>
              </c:extLst>
              <c:f>'Data and calcs'!$AD$21:$AJ$21</c:f>
              <c:numCache>
                <c:formatCode>0%</c:formatCode>
                <c:ptCount val="7"/>
                <c:pt idx="0">
                  <c:v>0.54431372549019608</c:v>
                </c:pt>
                <c:pt idx="1">
                  <c:v>0.66428571428571426</c:v>
                </c:pt>
                <c:pt idx="2">
                  <c:v>0.70454545454545459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CD7-447C-995E-8823E2781605}"/>
            </c:ext>
          </c:extLst>
        </c:ser>
        <c:ser>
          <c:idx val="5"/>
          <c:order val="3"/>
          <c:tx>
            <c:strRef>
              <c:f>'Data and calcs'!$AB$22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'Data and calcs'!$AC$16:$AJ$16</c15:sqref>
                  </c15:fullRef>
                </c:ext>
              </c:extLst>
              <c:f>'Data and calcs'!$AD$16:$AJ$16</c:f>
              <c:strCache>
                <c:ptCount val="7"/>
                <c:pt idx="0">
                  <c:v>1 to 2</c:v>
                </c:pt>
                <c:pt idx="1">
                  <c:v>2 to 3</c:v>
                </c:pt>
                <c:pt idx="2">
                  <c:v>3 to 4</c:v>
                </c:pt>
                <c:pt idx="3">
                  <c:v>4 to 5</c:v>
                </c:pt>
                <c:pt idx="4">
                  <c:v>5 to 6</c:v>
                </c:pt>
                <c:pt idx="5">
                  <c:v>6 to 7</c:v>
                </c:pt>
                <c:pt idx="6">
                  <c:v>7 to 8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and calcs'!$AC$22:$AJ$22</c15:sqref>
                  </c15:fullRef>
                </c:ext>
              </c:extLst>
              <c:f>'Data and calcs'!$AD$22:$AJ$22</c:f>
              <c:numCache>
                <c:formatCode>0%</c:formatCode>
                <c:ptCount val="7"/>
                <c:pt idx="0">
                  <c:v>0.56740535549399818</c:v>
                </c:pt>
                <c:pt idx="1">
                  <c:v>0.73198847262247835</c:v>
                </c:pt>
                <c:pt idx="2">
                  <c:v>0.78494623655913975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CD7-447C-995E-8823E2781605}"/>
            </c:ext>
          </c:extLst>
        </c:ser>
        <c:ser>
          <c:idx val="6"/>
          <c:order val="4"/>
          <c:tx>
            <c:strRef>
              <c:f>'Data and calcs'!$AB$23</c:f>
              <c:strCache>
                <c:ptCount val="1"/>
                <c:pt idx="0">
                  <c:v>2014-15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'Data and calcs'!$AC$16:$AJ$16</c15:sqref>
                  </c15:fullRef>
                </c:ext>
              </c:extLst>
              <c:f>'Data and calcs'!$AD$16:$AJ$16</c:f>
              <c:strCache>
                <c:ptCount val="7"/>
                <c:pt idx="0">
                  <c:v>1 to 2</c:v>
                </c:pt>
                <c:pt idx="1">
                  <c:v>2 to 3</c:v>
                </c:pt>
                <c:pt idx="2">
                  <c:v>3 to 4</c:v>
                </c:pt>
                <c:pt idx="3">
                  <c:v>4 to 5</c:v>
                </c:pt>
                <c:pt idx="4">
                  <c:v>5 to 6</c:v>
                </c:pt>
                <c:pt idx="5">
                  <c:v>6 to 7</c:v>
                </c:pt>
                <c:pt idx="6">
                  <c:v>7 to 8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and calcs'!$AC$23:$AJ$23</c15:sqref>
                  </c15:fullRef>
                </c:ext>
              </c:extLst>
              <c:f>'Data and calcs'!$AD$23:$AJ$23</c:f>
              <c:numCache>
                <c:formatCode>0%</c:formatCode>
                <c:ptCount val="7"/>
                <c:pt idx="0">
                  <c:v>0.59146532789457174</c:v>
                </c:pt>
                <c:pt idx="1">
                  <c:v>0.75671277461350694</c:v>
                </c:pt>
                <c:pt idx="2">
                  <c:v>0.79133858267716539</c:v>
                </c:pt>
                <c:pt idx="3">
                  <c:v>0.78767123287671237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CD7-447C-995E-8823E2781605}"/>
            </c:ext>
          </c:extLst>
        </c:ser>
        <c:ser>
          <c:idx val="7"/>
          <c:order val="5"/>
          <c:tx>
            <c:strRef>
              <c:f>'Data and calcs'!$AB$24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'Data and calcs'!$AC$16:$AJ$16</c15:sqref>
                  </c15:fullRef>
                </c:ext>
              </c:extLst>
              <c:f>'Data and calcs'!$AD$16:$AJ$16</c:f>
              <c:strCache>
                <c:ptCount val="7"/>
                <c:pt idx="0">
                  <c:v>1 to 2</c:v>
                </c:pt>
                <c:pt idx="1">
                  <c:v>2 to 3</c:v>
                </c:pt>
                <c:pt idx="2">
                  <c:v>3 to 4</c:v>
                </c:pt>
                <c:pt idx="3">
                  <c:v>4 to 5</c:v>
                </c:pt>
                <c:pt idx="4">
                  <c:v>5 to 6</c:v>
                </c:pt>
                <c:pt idx="5">
                  <c:v>6 to 7</c:v>
                </c:pt>
                <c:pt idx="6">
                  <c:v>7 to 8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and calcs'!$AC$24:$AJ$24</c15:sqref>
                  </c15:fullRef>
                </c:ext>
              </c:extLst>
              <c:f>'Data and calcs'!$AD$24:$AJ$24</c:f>
              <c:numCache>
                <c:formatCode>0%</c:formatCode>
                <c:ptCount val="7"/>
                <c:pt idx="0">
                  <c:v>0.58133387555917038</c:v>
                </c:pt>
                <c:pt idx="1">
                  <c:v>0.74005305039787794</c:v>
                </c:pt>
                <c:pt idx="2">
                  <c:v>0.78924731182795704</c:v>
                </c:pt>
                <c:pt idx="3">
                  <c:v>0.81840796019900497</c:v>
                </c:pt>
                <c:pt idx="4">
                  <c:v>0.76521739130434785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CD7-447C-995E-8823E2781605}"/>
            </c:ext>
          </c:extLst>
        </c:ser>
        <c:ser>
          <c:idx val="8"/>
          <c:order val="6"/>
          <c:tx>
            <c:strRef>
              <c:f>'Data and calcs'!$AB$25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'Data and calcs'!$AC$16:$AJ$16</c15:sqref>
                  </c15:fullRef>
                </c:ext>
              </c:extLst>
              <c:f>'Data and calcs'!$AD$16:$AJ$16</c:f>
              <c:strCache>
                <c:ptCount val="7"/>
                <c:pt idx="0">
                  <c:v>1 to 2</c:v>
                </c:pt>
                <c:pt idx="1">
                  <c:v>2 to 3</c:v>
                </c:pt>
                <c:pt idx="2">
                  <c:v>3 to 4</c:v>
                </c:pt>
                <c:pt idx="3">
                  <c:v>4 to 5</c:v>
                </c:pt>
                <c:pt idx="4">
                  <c:v>5 to 6</c:v>
                </c:pt>
                <c:pt idx="5">
                  <c:v>6 to 7</c:v>
                </c:pt>
                <c:pt idx="6">
                  <c:v>7 to 8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and calcs'!$AC$25:$AJ$25</c15:sqref>
                  </c15:fullRef>
                </c:ext>
              </c:extLst>
              <c:f>'Data and calcs'!$AD$25:$AJ$25</c:f>
              <c:numCache>
                <c:formatCode>0%</c:formatCode>
                <c:ptCount val="7"/>
                <c:pt idx="0">
                  <c:v>0.58942202835332602</c:v>
                </c:pt>
                <c:pt idx="1">
                  <c:v>0.72717733473242396</c:v>
                </c:pt>
                <c:pt idx="2">
                  <c:v>0.77347670250896061</c:v>
                </c:pt>
                <c:pt idx="3">
                  <c:v>0.81471389645776571</c:v>
                </c:pt>
                <c:pt idx="4">
                  <c:v>0.79027355623100304</c:v>
                </c:pt>
                <c:pt idx="5">
                  <c:v>0.77272727272727271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CD7-447C-995E-8823E2781605}"/>
            </c:ext>
          </c:extLst>
        </c:ser>
        <c:ser>
          <c:idx val="9"/>
          <c:order val="7"/>
          <c:tx>
            <c:strRef>
              <c:f>'Data and calcs'!$AB$26</c:f>
              <c:strCache>
                <c:ptCount val="1"/>
                <c:pt idx="0">
                  <c:v>2017-18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'Data and calcs'!$AC$16:$AJ$16</c15:sqref>
                  </c15:fullRef>
                </c:ext>
              </c:extLst>
              <c:f>'Data and calcs'!$AD$16:$AJ$16</c:f>
              <c:strCache>
                <c:ptCount val="7"/>
                <c:pt idx="0">
                  <c:v>1 to 2</c:v>
                </c:pt>
                <c:pt idx="1">
                  <c:v>2 to 3</c:v>
                </c:pt>
                <c:pt idx="2">
                  <c:v>3 to 4</c:v>
                </c:pt>
                <c:pt idx="3">
                  <c:v>4 to 5</c:v>
                </c:pt>
                <c:pt idx="4">
                  <c:v>5 to 6</c:v>
                </c:pt>
                <c:pt idx="5">
                  <c:v>6 to 7</c:v>
                </c:pt>
                <c:pt idx="6">
                  <c:v>7 to 8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and calcs'!$AC$26:$AJ$26</c15:sqref>
                  </c15:fullRef>
                </c:ext>
              </c:extLst>
              <c:f>'Data and calcs'!$AD$26:$AJ$26</c:f>
              <c:numCache>
                <c:formatCode>0%</c:formatCode>
                <c:ptCount val="7"/>
                <c:pt idx="0">
                  <c:v>0.62846263683960024</c:v>
                </c:pt>
                <c:pt idx="1">
                  <c:v>0.73843663274745608</c:v>
                </c:pt>
                <c:pt idx="2">
                  <c:v>0.79076479076479078</c:v>
                </c:pt>
                <c:pt idx="3">
                  <c:v>0.83595922150139013</c:v>
                </c:pt>
                <c:pt idx="4">
                  <c:v>0.81270903010033446</c:v>
                </c:pt>
                <c:pt idx="5">
                  <c:v>0.7384615384615385</c:v>
                </c:pt>
                <c:pt idx="6">
                  <c:v>0.72058823529411764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CD7-447C-995E-8823E2781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2402208"/>
        <c:axId val="572408440"/>
      </c:barChart>
      <c:catAx>
        <c:axId val="572402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2408440"/>
        <c:crosses val="autoZero"/>
        <c:auto val="1"/>
        <c:lblAlgn val="ctr"/>
        <c:lblOffset val="100"/>
        <c:noMultiLvlLbl val="0"/>
      </c:catAx>
      <c:valAx>
        <c:axId val="572408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2402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'Data and calcs'!$Q$3</c:f>
              <c:strCache>
                <c:ptCount val="1"/>
                <c:pt idx="0">
                  <c:v>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'Data and calcs'!$P$4:$P$13</c:f>
              <c:strCache>
                <c:ptCount val="10"/>
                <c:pt idx="0">
                  <c:v>2008-09</c:v>
                </c:pt>
                <c:pt idx="1">
                  <c:v>2009-10</c:v>
                </c:pt>
                <c:pt idx="2">
                  <c:v>2010-11</c:v>
                </c:pt>
                <c:pt idx="3">
                  <c:v>2011-12</c:v>
                </c:pt>
                <c:pt idx="4">
                  <c:v>2012-13</c:v>
                </c:pt>
                <c:pt idx="5">
                  <c:v>2013-14</c:v>
                </c:pt>
                <c:pt idx="6">
                  <c:v>2014-15</c:v>
                </c:pt>
                <c:pt idx="7">
                  <c:v>2015-16</c:v>
                </c:pt>
                <c:pt idx="8">
                  <c:v>2016-17</c:v>
                </c:pt>
                <c:pt idx="9">
                  <c:v>2017-18 </c:v>
                </c:pt>
              </c:strCache>
            </c:strRef>
          </c:cat>
          <c:val>
            <c:numRef>
              <c:f>'Data and calcs'!$Q$4:$Q$13</c:f>
              <c:numCache>
                <c:formatCode>General</c:formatCode>
                <c:ptCount val="10"/>
                <c:pt idx="0">
                  <c:v>57</c:v>
                </c:pt>
                <c:pt idx="1">
                  <c:v>42</c:v>
                </c:pt>
                <c:pt idx="2">
                  <c:v>372</c:v>
                </c:pt>
                <c:pt idx="3">
                  <c:v>804</c:v>
                </c:pt>
                <c:pt idx="4">
                  <c:v>891</c:v>
                </c:pt>
                <c:pt idx="5">
                  <c:v>1021</c:v>
                </c:pt>
                <c:pt idx="6">
                  <c:v>1731</c:v>
                </c:pt>
                <c:pt idx="7">
                  <c:v>2418</c:v>
                </c:pt>
                <c:pt idx="8">
                  <c:v>3169</c:v>
                </c:pt>
                <c:pt idx="9">
                  <c:v>3806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20-4C80-B1BB-1FC023F3F84C}"/>
            </c:ext>
          </c:extLst>
        </c:ser>
        <c:ser>
          <c:idx val="1"/>
          <c:order val="1"/>
          <c:tx>
            <c:strRef>
              <c:f>'Data and calcs'!$R$3</c:f>
              <c:strCache>
                <c:ptCount val="1"/>
                <c:pt idx="0">
                  <c:v>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'Data and calcs'!$P$4:$P$13</c:f>
              <c:strCache>
                <c:ptCount val="10"/>
                <c:pt idx="0">
                  <c:v>2008-09</c:v>
                </c:pt>
                <c:pt idx="1">
                  <c:v>2009-10</c:v>
                </c:pt>
                <c:pt idx="2">
                  <c:v>2010-11</c:v>
                </c:pt>
                <c:pt idx="3">
                  <c:v>2011-12</c:v>
                </c:pt>
                <c:pt idx="4">
                  <c:v>2012-13</c:v>
                </c:pt>
                <c:pt idx="5">
                  <c:v>2013-14</c:v>
                </c:pt>
                <c:pt idx="6">
                  <c:v>2014-15</c:v>
                </c:pt>
                <c:pt idx="7">
                  <c:v>2015-16</c:v>
                </c:pt>
                <c:pt idx="8">
                  <c:v>2016-17</c:v>
                </c:pt>
                <c:pt idx="9">
                  <c:v>2017-18 </c:v>
                </c:pt>
              </c:strCache>
            </c:strRef>
          </c:cat>
          <c:val>
            <c:numRef>
              <c:f>'Data and calcs'!$R$4:$R$13</c:f>
              <c:numCache>
                <c:formatCode>General</c:formatCode>
                <c:ptCount val="10"/>
                <c:pt idx="0">
                  <c:v>0</c:v>
                </c:pt>
                <c:pt idx="1">
                  <c:v>21</c:v>
                </c:pt>
                <c:pt idx="2">
                  <c:v>35</c:v>
                </c:pt>
                <c:pt idx="3">
                  <c:v>224</c:v>
                </c:pt>
                <c:pt idx="4">
                  <c:v>414</c:v>
                </c:pt>
                <c:pt idx="5">
                  <c:v>535</c:v>
                </c:pt>
                <c:pt idx="6">
                  <c:v>656</c:v>
                </c:pt>
                <c:pt idx="7">
                  <c:v>974</c:v>
                </c:pt>
                <c:pt idx="8">
                  <c:v>1465</c:v>
                </c:pt>
                <c:pt idx="9">
                  <c:v>2278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20-4C80-B1BB-1FC023F3F84C}"/>
            </c:ext>
          </c:extLst>
        </c:ser>
        <c:ser>
          <c:idx val="2"/>
          <c:order val="2"/>
          <c:tx>
            <c:strRef>
              <c:f>'Data and calcs'!$S$3</c:f>
              <c:strCache>
                <c:ptCount val="1"/>
                <c:pt idx="0">
                  <c:v>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'Data and calcs'!$P$4:$P$13</c:f>
              <c:strCache>
                <c:ptCount val="10"/>
                <c:pt idx="0">
                  <c:v>2008-09</c:v>
                </c:pt>
                <c:pt idx="1">
                  <c:v>2009-10</c:v>
                </c:pt>
                <c:pt idx="2">
                  <c:v>2010-11</c:v>
                </c:pt>
                <c:pt idx="3">
                  <c:v>2011-12</c:v>
                </c:pt>
                <c:pt idx="4">
                  <c:v>2012-13</c:v>
                </c:pt>
                <c:pt idx="5">
                  <c:v>2013-14</c:v>
                </c:pt>
                <c:pt idx="6">
                  <c:v>2014-15</c:v>
                </c:pt>
                <c:pt idx="7">
                  <c:v>2015-16</c:v>
                </c:pt>
                <c:pt idx="8">
                  <c:v>2016-17</c:v>
                </c:pt>
                <c:pt idx="9">
                  <c:v>2017-18 </c:v>
                </c:pt>
              </c:strCache>
            </c:strRef>
          </c:cat>
          <c:val>
            <c:numRef>
              <c:f>'Data and calcs'!$S$4:$S$13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16</c:v>
                </c:pt>
                <c:pt idx="3">
                  <c:v>28</c:v>
                </c:pt>
                <c:pt idx="4">
                  <c:v>142</c:v>
                </c:pt>
                <c:pt idx="5">
                  <c:v>322</c:v>
                </c:pt>
                <c:pt idx="6">
                  <c:v>422</c:v>
                </c:pt>
                <c:pt idx="7">
                  <c:v>465</c:v>
                </c:pt>
                <c:pt idx="8">
                  <c:v>684</c:v>
                </c:pt>
                <c:pt idx="9">
                  <c:v>1114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20-4C80-B1BB-1FC023F3F84C}"/>
            </c:ext>
          </c:extLst>
        </c:ser>
        <c:ser>
          <c:idx val="3"/>
          <c:order val="3"/>
          <c:tx>
            <c:strRef>
              <c:f>'Data and calcs'!$T$3</c:f>
              <c:strCache>
                <c:ptCount val="1"/>
                <c:pt idx="0">
                  <c:v>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'Data and calcs'!$P$4:$P$13</c:f>
              <c:strCache>
                <c:ptCount val="10"/>
                <c:pt idx="0">
                  <c:v>2008-09</c:v>
                </c:pt>
                <c:pt idx="1">
                  <c:v>2009-10</c:v>
                </c:pt>
                <c:pt idx="2">
                  <c:v>2010-11</c:v>
                </c:pt>
                <c:pt idx="3">
                  <c:v>2011-12</c:v>
                </c:pt>
                <c:pt idx="4">
                  <c:v>2012-13</c:v>
                </c:pt>
                <c:pt idx="5">
                  <c:v>2013-14</c:v>
                </c:pt>
                <c:pt idx="6">
                  <c:v>2014-15</c:v>
                </c:pt>
                <c:pt idx="7">
                  <c:v>2015-16</c:v>
                </c:pt>
                <c:pt idx="8">
                  <c:v>2016-17</c:v>
                </c:pt>
                <c:pt idx="9">
                  <c:v>2017-18 </c:v>
                </c:pt>
              </c:strCache>
            </c:strRef>
          </c:cat>
          <c:val>
            <c:numRef>
              <c:f>'Data and calcs'!$T$4:$T$13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11</c:v>
                </c:pt>
                <c:pt idx="4">
                  <c:v>20</c:v>
                </c:pt>
                <c:pt idx="5">
                  <c:v>115</c:v>
                </c:pt>
                <c:pt idx="6">
                  <c:v>256</c:v>
                </c:pt>
                <c:pt idx="7">
                  <c:v>332</c:v>
                </c:pt>
                <c:pt idx="8">
                  <c:v>345</c:v>
                </c:pt>
                <c:pt idx="9">
                  <c:v>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120-4C80-B1BB-1FC023F3F84C}"/>
            </c:ext>
          </c:extLst>
        </c:ser>
        <c:ser>
          <c:idx val="4"/>
          <c:order val="4"/>
          <c:tx>
            <c:strRef>
              <c:f>'Data and calcs'!$U$3</c:f>
              <c:strCache>
                <c:ptCount val="1"/>
                <c:pt idx="0">
                  <c:v>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'Data and calcs'!$P$4:$P$13</c:f>
              <c:strCache>
                <c:ptCount val="10"/>
                <c:pt idx="0">
                  <c:v>2008-09</c:v>
                </c:pt>
                <c:pt idx="1">
                  <c:v>2009-10</c:v>
                </c:pt>
                <c:pt idx="2">
                  <c:v>2010-11</c:v>
                </c:pt>
                <c:pt idx="3">
                  <c:v>2011-12</c:v>
                </c:pt>
                <c:pt idx="4">
                  <c:v>2012-13</c:v>
                </c:pt>
                <c:pt idx="5">
                  <c:v>2013-14</c:v>
                </c:pt>
                <c:pt idx="6">
                  <c:v>2014-15</c:v>
                </c:pt>
                <c:pt idx="7">
                  <c:v>2015-16</c:v>
                </c:pt>
                <c:pt idx="8">
                  <c:v>2016-17</c:v>
                </c:pt>
                <c:pt idx="9">
                  <c:v>2017-18 </c:v>
                </c:pt>
              </c:strCache>
            </c:strRef>
          </c:cat>
          <c:val>
            <c:numRef>
              <c:f>'Data and calcs'!$U$4:$U$13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</c:v>
                </c:pt>
                <c:pt idx="5">
                  <c:v>18</c:v>
                </c:pt>
                <c:pt idx="6">
                  <c:v>90</c:v>
                </c:pt>
                <c:pt idx="7">
                  <c:v>214</c:v>
                </c:pt>
                <c:pt idx="8">
                  <c:v>269</c:v>
                </c:pt>
                <c:pt idx="9">
                  <c:v>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120-4C80-B1BB-1FC023F3F84C}"/>
            </c:ext>
          </c:extLst>
        </c:ser>
        <c:ser>
          <c:idx val="5"/>
          <c:order val="5"/>
          <c:tx>
            <c:strRef>
              <c:f>'Data and calcs'!$V$3</c:f>
              <c:strCache>
                <c:ptCount val="1"/>
                <c:pt idx="0">
                  <c:v>6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'Data and calcs'!$P$4:$P$13</c:f>
              <c:strCache>
                <c:ptCount val="10"/>
                <c:pt idx="0">
                  <c:v>2008-09</c:v>
                </c:pt>
                <c:pt idx="1">
                  <c:v>2009-10</c:v>
                </c:pt>
                <c:pt idx="2">
                  <c:v>2010-11</c:v>
                </c:pt>
                <c:pt idx="3">
                  <c:v>2011-12</c:v>
                </c:pt>
                <c:pt idx="4">
                  <c:v>2012-13</c:v>
                </c:pt>
                <c:pt idx="5">
                  <c:v>2013-14</c:v>
                </c:pt>
                <c:pt idx="6">
                  <c:v>2014-15</c:v>
                </c:pt>
                <c:pt idx="7">
                  <c:v>2015-16</c:v>
                </c:pt>
                <c:pt idx="8">
                  <c:v>2016-17</c:v>
                </c:pt>
                <c:pt idx="9">
                  <c:v>2017-18 </c:v>
                </c:pt>
              </c:strCache>
            </c:strRef>
          </c:cat>
          <c:val>
            <c:numRef>
              <c:f>'Data and calcs'!$V$4:$V$13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19</c:v>
                </c:pt>
                <c:pt idx="7">
                  <c:v>66</c:v>
                </c:pt>
                <c:pt idx="8">
                  <c:v>172</c:v>
                </c:pt>
                <c:pt idx="9">
                  <c:v>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120-4C80-B1BB-1FC023F3F84C}"/>
            </c:ext>
          </c:extLst>
        </c:ser>
        <c:ser>
          <c:idx val="6"/>
          <c:order val="6"/>
          <c:tx>
            <c:strRef>
              <c:f>'Data and calcs'!$W$3</c:f>
              <c:strCache>
                <c:ptCount val="1"/>
                <c:pt idx="0">
                  <c:v>7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'Data and calcs'!$P$4:$P$13</c:f>
              <c:strCache>
                <c:ptCount val="10"/>
                <c:pt idx="0">
                  <c:v>2008-09</c:v>
                </c:pt>
                <c:pt idx="1">
                  <c:v>2009-10</c:v>
                </c:pt>
                <c:pt idx="2">
                  <c:v>2010-11</c:v>
                </c:pt>
                <c:pt idx="3">
                  <c:v>2011-12</c:v>
                </c:pt>
                <c:pt idx="4">
                  <c:v>2012-13</c:v>
                </c:pt>
                <c:pt idx="5">
                  <c:v>2013-14</c:v>
                </c:pt>
                <c:pt idx="6">
                  <c:v>2014-15</c:v>
                </c:pt>
                <c:pt idx="7">
                  <c:v>2015-16</c:v>
                </c:pt>
                <c:pt idx="8">
                  <c:v>2016-17</c:v>
                </c:pt>
                <c:pt idx="9">
                  <c:v>2017-18 </c:v>
                </c:pt>
              </c:strCache>
            </c:strRef>
          </c:cat>
          <c:val>
            <c:numRef>
              <c:f>'Data and calcs'!$W$4:$W$13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19</c:v>
                </c:pt>
                <c:pt idx="8">
                  <c:v>46</c:v>
                </c:pt>
                <c:pt idx="9">
                  <c:v>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120-4C80-B1BB-1FC023F3F84C}"/>
            </c:ext>
          </c:extLst>
        </c:ser>
        <c:ser>
          <c:idx val="7"/>
          <c:order val="7"/>
          <c:tx>
            <c:strRef>
              <c:f>'Data and calcs'!$X$3</c:f>
              <c:strCache>
                <c:ptCount val="1"/>
                <c:pt idx="0">
                  <c:v>8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'Data and calcs'!$P$4:$P$13</c:f>
              <c:strCache>
                <c:ptCount val="10"/>
                <c:pt idx="0">
                  <c:v>2008-09</c:v>
                </c:pt>
                <c:pt idx="1">
                  <c:v>2009-10</c:v>
                </c:pt>
                <c:pt idx="2">
                  <c:v>2010-11</c:v>
                </c:pt>
                <c:pt idx="3">
                  <c:v>2011-12</c:v>
                </c:pt>
                <c:pt idx="4">
                  <c:v>2012-13</c:v>
                </c:pt>
                <c:pt idx="5">
                  <c:v>2013-14</c:v>
                </c:pt>
                <c:pt idx="6">
                  <c:v>2014-15</c:v>
                </c:pt>
                <c:pt idx="7">
                  <c:v>2015-16</c:v>
                </c:pt>
                <c:pt idx="8">
                  <c:v>2016-17</c:v>
                </c:pt>
                <c:pt idx="9">
                  <c:v>2017-18 </c:v>
                </c:pt>
              </c:strCache>
            </c:strRef>
          </c:cat>
          <c:val>
            <c:numRef>
              <c:f>'Data and calcs'!$X$4:$X$13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14</c:v>
                </c:pt>
                <c:pt idx="9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120-4C80-B1BB-1FC023F3F84C}"/>
            </c:ext>
          </c:extLst>
        </c:ser>
        <c:ser>
          <c:idx val="8"/>
          <c:order val="8"/>
          <c:tx>
            <c:strRef>
              <c:f>'Data and calcs'!$Y$3</c:f>
              <c:strCache>
                <c:ptCount val="1"/>
                <c:pt idx="0">
                  <c:v>9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'Data and calcs'!$P$4:$P$13</c:f>
              <c:strCache>
                <c:ptCount val="10"/>
                <c:pt idx="0">
                  <c:v>2008-09</c:v>
                </c:pt>
                <c:pt idx="1">
                  <c:v>2009-10</c:v>
                </c:pt>
                <c:pt idx="2">
                  <c:v>2010-11</c:v>
                </c:pt>
                <c:pt idx="3">
                  <c:v>2011-12</c:v>
                </c:pt>
                <c:pt idx="4">
                  <c:v>2012-13</c:v>
                </c:pt>
                <c:pt idx="5">
                  <c:v>2013-14</c:v>
                </c:pt>
                <c:pt idx="6">
                  <c:v>2014-15</c:v>
                </c:pt>
                <c:pt idx="7">
                  <c:v>2015-16</c:v>
                </c:pt>
                <c:pt idx="8">
                  <c:v>2016-17</c:v>
                </c:pt>
                <c:pt idx="9">
                  <c:v>2017-18 </c:v>
                </c:pt>
              </c:strCache>
            </c:strRef>
          </c:cat>
          <c:val>
            <c:numRef>
              <c:f>'Data and calcs'!$Y$4:$Y$13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120-4C80-B1BB-1FC023F3F8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54279776"/>
        <c:axId val="554286664"/>
      </c:barChart>
      <c:catAx>
        <c:axId val="554279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4286664"/>
        <c:crosses val="autoZero"/>
        <c:auto val="1"/>
        <c:lblAlgn val="ctr"/>
        <c:lblOffset val="100"/>
        <c:noMultiLvlLbl val="0"/>
      </c:catAx>
      <c:valAx>
        <c:axId val="554286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4279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180975</xdr:colOff>
      <xdr:row>100</xdr:row>
      <xdr:rowOff>9525</xdr:rowOff>
    </xdr:from>
    <xdr:to>
      <xdr:col>17</xdr:col>
      <xdr:colOff>266700</xdr:colOff>
      <xdr:row>108</xdr:row>
      <xdr:rowOff>85725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102</xdr:row>
      <xdr:rowOff>9525</xdr:rowOff>
    </xdr:from>
    <xdr:to>
      <xdr:col>5</xdr:col>
      <xdr:colOff>366712</xdr:colOff>
      <xdr:row>116</xdr:row>
      <xdr:rowOff>85725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157162</xdr:colOff>
      <xdr:row>101</xdr:row>
      <xdr:rowOff>114300</xdr:rowOff>
    </xdr:from>
    <xdr:to>
      <xdr:col>13</xdr:col>
      <xdr:colOff>242887</xdr:colOff>
      <xdr:row>116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8</xdr:col>
      <xdr:colOff>304800</xdr:colOff>
      <xdr:row>15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9DE68A9-55A0-46F8-ABB7-ACAC66DDA0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304800</xdr:colOff>
      <xdr:row>16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1C36654-B15A-496D-94FA-78768C577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8</xdr:col>
      <xdr:colOff>304800</xdr:colOff>
      <xdr:row>14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DD3A738-D19E-4B0E-9138-CEE66779C8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A2" sqref="A2"/>
    </sheetView>
  </sheetViews>
  <sheetFormatPr defaultRowHeight="15" x14ac:dyDescent="0.25"/>
  <cols>
    <col min="1" max="1" width="112.28515625" customWidth="1"/>
  </cols>
  <sheetData>
    <row r="1" spans="1:1" ht="257.25" x14ac:dyDescent="0.25">
      <c r="A1" s="33" t="s">
        <v>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B92"/>
  <sheetViews>
    <sheetView tabSelected="1" topLeftCell="Z1" workbookViewId="0">
      <selection activeCell="AC80" sqref="AC80"/>
    </sheetView>
  </sheetViews>
  <sheetFormatPr defaultRowHeight="15" x14ac:dyDescent="0.25"/>
  <cols>
    <col min="11" max="11" width="12.42578125" customWidth="1"/>
    <col min="36" max="36" width="7.28515625" customWidth="1"/>
  </cols>
  <sheetData>
    <row r="2" spans="1:58" x14ac:dyDescent="0.25">
      <c r="A2" s="8" t="s">
        <v>20</v>
      </c>
      <c r="Q2" s="8" t="s">
        <v>33</v>
      </c>
      <c r="AC2" s="8" t="s">
        <v>34</v>
      </c>
    </row>
    <row r="3" spans="1:58" ht="51" x14ac:dyDescent="0.25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21</v>
      </c>
      <c r="K3" s="12" t="s">
        <v>22</v>
      </c>
      <c r="L3" s="12" t="s">
        <v>24</v>
      </c>
      <c r="P3" s="8"/>
      <c r="Q3" s="8">
        <v>1</v>
      </c>
      <c r="R3" s="8">
        <f>Q3+1</f>
        <v>2</v>
      </c>
      <c r="S3" s="8">
        <f t="shared" ref="S3:Y3" si="0">R3+1</f>
        <v>3</v>
      </c>
      <c r="T3" s="8">
        <f t="shared" si="0"/>
        <v>4</v>
      </c>
      <c r="U3" s="8">
        <f t="shared" si="0"/>
        <v>5</v>
      </c>
      <c r="V3" s="8">
        <f t="shared" si="0"/>
        <v>6</v>
      </c>
      <c r="W3" s="8">
        <f t="shared" si="0"/>
        <v>7</v>
      </c>
      <c r="X3" s="8">
        <f t="shared" si="0"/>
        <v>8</v>
      </c>
      <c r="Y3" s="8">
        <f t="shared" si="0"/>
        <v>9</v>
      </c>
      <c r="Z3" s="8" t="s">
        <v>0</v>
      </c>
      <c r="AA3" s="8"/>
      <c r="AC3">
        <f t="shared" ref="AC3:AK3" si="1">Q3</f>
        <v>1</v>
      </c>
      <c r="AD3">
        <f t="shared" si="1"/>
        <v>2</v>
      </c>
      <c r="AE3">
        <f t="shared" si="1"/>
        <v>3</v>
      </c>
      <c r="AF3">
        <f t="shared" si="1"/>
        <v>4</v>
      </c>
      <c r="AG3">
        <f t="shared" si="1"/>
        <v>5</v>
      </c>
      <c r="AH3">
        <f t="shared" si="1"/>
        <v>6</v>
      </c>
      <c r="AI3">
        <f t="shared" si="1"/>
        <v>7</v>
      </c>
      <c r="AJ3">
        <f t="shared" si="1"/>
        <v>8</v>
      </c>
      <c r="AK3">
        <f t="shared" si="1"/>
        <v>9</v>
      </c>
    </row>
    <row r="4" spans="1:58" x14ac:dyDescent="0.25">
      <c r="A4" s="11" t="s">
        <v>23</v>
      </c>
      <c r="B4" s="12"/>
      <c r="C4" s="12"/>
      <c r="D4" s="12"/>
      <c r="E4" s="12"/>
      <c r="F4" s="12"/>
      <c r="G4" s="12"/>
      <c r="H4" s="12"/>
      <c r="I4" s="12"/>
      <c r="J4" s="12"/>
      <c r="K4" s="12">
        <v>57</v>
      </c>
      <c r="L4">
        <f>K4-J4</f>
        <v>57</v>
      </c>
      <c r="M4">
        <f>L4/K4</f>
        <v>1</v>
      </c>
      <c r="P4" t="str">
        <f>A4</f>
        <v>2008-09</v>
      </c>
      <c r="Q4">
        <f>L4</f>
        <v>57</v>
      </c>
      <c r="R4">
        <f>B4</f>
        <v>0</v>
      </c>
      <c r="S4">
        <f t="shared" ref="S4:Y4" si="2">C4</f>
        <v>0</v>
      </c>
      <c r="T4">
        <f t="shared" si="2"/>
        <v>0</v>
      </c>
      <c r="U4">
        <f t="shared" si="2"/>
        <v>0</v>
      </c>
      <c r="V4">
        <f t="shared" si="2"/>
        <v>0</v>
      </c>
      <c r="W4">
        <f t="shared" si="2"/>
        <v>0</v>
      </c>
      <c r="X4">
        <f t="shared" si="2"/>
        <v>0</v>
      </c>
      <c r="Y4">
        <f t="shared" si="2"/>
        <v>0</v>
      </c>
      <c r="Z4">
        <f>K4</f>
        <v>57</v>
      </c>
      <c r="AB4" t="str">
        <f>P4</f>
        <v>2008-09</v>
      </c>
      <c r="AC4">
        <f>SUM(Q$4:Q4)</f>
        <v>57</v>
      </c>
      <c r="AD4">
        <f>SUM(R$4:R4)</f>
        <v>0</v>
      </c>
      <c r="AE4">
        <f>SUM(S$4:S4)</f>
        <v>0</v>
      </c>
      <c r="AF4">
        <f>SUM(T$4:T4)</f>
        <v>0</v>
      </c>
      <c r="AG4">
        <f>SUM(U$4:U4)</f>
        <v>0</v>
      </c>
      <c r="AH4">
        <f>SUM(V$4:V4)</f>
        <v>0</v>
      </c>
      <c r="AI4">
        <f>SUM(W$4:W4)</f>
        <v>0</v>
      </c>
      <c r="AJ4">
        <f>SUM(X$4:X4)</f>
        <v>0</v>
      </c>
      <c r="AK4">
        <f>SUM(Y$4:Y4)</f>
        <v>0</v>
      </c>
      <c r="AM4" s="16"/>
      <c r="AN4" s="16"/>
      <c r="AO4" s="16"/>
      <c r="AP4" s="16"/>
      <c r="AQ4" s="16"/>
      <c r="AR4" s="16"/>
      <c r="AS4" s="16"/>
      <c r="AT4" s="16"/>
      <c r="AU4" s="16"/>
      <c r="AW4" s="16"/>
      <c r="AX4" s="16"/>
      <c r="AY4" s="16"/>
      <c r="AZ4" s="16"/>
      <c r="BA4" s="16"/>
      <c r="BB4" s="16"/>
      <c r="BC4" s="16"/>
      <c r="BD4" s="16"/>
      <c r="BE4" s="16"/>
      <c r="BF4" s="19"/>
    </row>
    <row r="5" spans="1:58" x14ac:dyDescent="0.25">
      <c r="A5" s="1" t="s">
        <v>10</v>
      </c>
      <c r="B5" s="2">
        <v>21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21</v>
      </c>
      <c r="K5" s="10">
        <v>63</v>
      </c>
      <c r="L5">
        <f t="shared" ref="L5:L13" si="3">K5-J5</f>
        <v>42</v>
      </c>
      <c r="M5">
        <f t="shared" ref="M5:M13" si="4">L5/K5</f>
        <v>0.66666666666666663</v>
      </c>
      <c r="P5" t="str">
        <f t="shared" ref="P5:P13" si="5">A5</f>
        <v>2009-10</v>
      </c>
      <c r="Q5">
        <f t="shared" ref="Q5:Q13" si="6">L5</f>
        <v>42</v>
      </c>
      <c r="R5">
        <f t="shared" ref="R5:R13" si="7">B5</f>
        <v>21</v>
      </c>
      <c r="S5">
        <f t="shared" ref="S5:S13" si="8">C5</f>
        <v>0</v>
      </c>
      <c r="T5">
        <f t="shared" ref="T5:T13" si="9">D5</f>
        <v>0</v>
      </c>
      <c r="U5">
        <f t="shared" ref="U5:U13" si="10">E5</f>
        <v>0</v>
      </c>
      <c r="V5">
        <f t="shared" ref="V5:V13" si="11">F5</f>
        <v>0</v>
      </c>
      <c r="W5">
        <f t="shared" ref="W5:W13" si="12">G5</f>
        <v>0</v>
      </c>
      <c r="X5">
        <f t="shared" ref="X5:X13" si="13">H5</f>
        <v>0</v>
      </c>
      <c r="Y5">
        <f t="shared" ref="Y5:Y13" si="14">I5</f>
        <v>0</v>
      </c>
      <c r="Z5">
        <f t="shared" ref="Z5:Z13" si="15">K5</f>
        <v>63</v>
      </c>
      <c r="AB5" t="str">
        <f t="shared" ref="AB5:AB13" si="16">P5</f>
        <v>2009-10</v>
      </c>
      <c r="AC5">
        <f>SUM(Q$4:Q5)</f>
        <v>99</v>
      </c>
      <c r="AD5">
        <f>SUM(R$4:R5)</f>
        <v>21</v>
      </c>
      <c r="AE5">
        <f>SUM(S$4:S5)</f>
        <v>0</v>
      </c>
      <c r="AF5">
        <f>SUM(T$4:T5)</f>
        <v>0</v>
      </c>
      <c r="AG5">
        <f>SUM(U$4:U5)</f>
        <v>0</v>
      </c>
      <c r="AH5">
        <f>SUM(V$4:V5)</f>
        <v>0</v>
      </c>
      <c r="AI5">
        <f>SUM(W$4:W5)</f>
        <v>0</v>
      </c>
      <c r="AJ5">
        <f>SUM(X$4:X5)</f>
        <v>0</v>
      </c>
      <c r="AK5">
        <f>SUM(Y$4:Y5)</f>
        <v>0</v>
      </c>
      <c r="AM5" s="16"/>
      <c r="AN5" s="16"/>
      <c r="AO5" s="16"/>
      <c r="AP5" s="16"/>
      <c r="AQ5" s="16"/>
      <c r="AR5" s="16"/>
      <c r="AS5" s="16"/>
      <c r="AT5" s="16"/>
      <c r="AU5" s="16"/>
      <c r="AW5" s="16"/>
      <c r="AX5" s="16"/>
      <c r="AY5" s="16"/>
      <c r="AZ5" s="16"/>
      <c r="BA5" s="16"/>
      <c r="BB5" s="16"/>
      <c r="BC5" s="16"/>
      <c r="BD5" s="16"/>
      <c r="BE5" s="16"/>
      <c r="BF5" s="19"/>
    </row>
    <row r="6" spans="1:58" x14ac:dyDescent="0.25">
      <c r="A6" s="1" t="s">
        <v>11</v>
      </c>
      <c r="B6" s="2">
        <v>35</v>
      </c>
      <c r="C6" s="2">
        <v>16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51</v>
      </c>
      <c r="K6" s="10">
        <v>423</v>
      </c>
      <c r="L6">
        <f t="shared" si="3"/>
        <v>372</v>
      </c>
      <c r="M6">
        <f t="shared" si="4"/>
        <v>0.87943262411347523</v>
      </c>
      <c r="P6" t="str">
        <f t="shared" si="5"/>
        <v>2010-11</v>
      </c>
      <c r="Q6">
        <f t="shared" si="6"/>
        <v>372</v>
      </c>
      <c r="R6">
        <f t="shared" si="7"/>
        <v>35</v>
      </c>
      <c r="S6">
        <f t="shared" si="8"/>
        <v>16</v>
      </c>
      <c r="T6">
        <f t="shared" si="9"/>
        <v>0</v>
      </c>
      <c r="U6">
        <f t="shared" si="10"/>
        <v>0</v>
      </c>
      <c r="V6">
        <f t="shared" si="11"/>
        <v>0</v>
      </c>
      <c r="W6">
        <f t="shared" si="12"/>
        <v>0</v>
      </c>
      <c r="X6">
        <f t="shared" si="13"/>
        <v>0</v>
      </c>
      <c r="Y6">
        <f t="shared" si="14"/>
        <v>0</v>
      </c>
      <c r="Z6">
        <f t="shared" si="15"/>
        <v>423</v>
      </c>
      <c r="AB6" t="str">
        <f t="shared" si="16"/>
        <v>2010-11</v>
      </c>
      <c r="AC6">
        <f>SUM(Q$4:Q6)</f>
        <v>471</v>
      </c>
      <c r="AD6">
        <f>SUM(R$4:R6)</f>
        <v>56</v>
      </c>
      <c r="AE6">
        <f>SUM(S$4:S6)</f>
        <v>16</v>
      </c>
      <c r="AF6">
        <f>SUM(T$4:T6)</f>
        <v>0</v>
      </c>
      <c r="AG6">
        <f>SUM(U$4:U6)</f>
        <v>0</v>
      </c>
      <c r="AH6">
        <f>SUM(V$4:V6)</f>
        <v>0</v>
      </c>
      <c r="AI6">
        <f>SUM(W$4:W6)</f>
        <v>0</v>
      </c>
      <c r="AJ6">
        <f>SUM(X$4:X6)</f>
        <v>0</v>
      </c>
      <c r="AK6">
        <f>SUM(Y$4:Y6)</f>
        <v>0</v>
      </c>
      <c r="AM6" s="16"/>
      <c r="AN6" s="16"/>
      <c r="AO6" s="16"/>
      <c r="AP6" s="16"/>
      <c r="AQ6" s="16"/>
      <c r="AR6" s="16"/>
      <c r="AS6" s="16"/>
      <c r="AT6" s="16"/>
      <c r="AU6" s="16"/>
      <c r="AW6" s="16"/>
      <c r="AX6" s="16"/>
      <c r="AY6" s="16"/>
      <c r="AZ6" s="16"/>
      <c r="BA6" s="16"/>
      <c r="BB6" s="16"/>
      <c r="BC6" s="16"/>
      <c r="BD6" s="16"/>
      <c r="BE6" s="16"/>
      <c r="BF6" s="19"/>
    </row>
    <row r="7" spans="1:58" x14ac:dyDescent="0.25">
      <c r="A7" s="1" t="s">
        <v>12</v>
      </c>
      <c r="B7" s="2">
        <v>224</v>
      </c>
      <c r="C7" s="2">
        <v>28</v>
      </c>
      <c r="D7" s="2">
        <v>11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263</v>
      </c>
      <c r="K7" s="10">
        <v>1067</v>
      </c>
      <c r="L7">
        <f t="shared" si="3"/>
        <v>804</v>
      </c>
      <c r="M7">
        <f t="shared" si="4"/>
        <v>0.75351452671040298</v>
      </c>
      <c r="P7" t="str">
        <f t="shared" si="5"/>
        <v>2011-12</v>
      </c>
      <c r="Q7">
        <f t="shared" si="6"/>
        <v>804</v>
      </c>
      <c r="R7">
        <f t="shared" si="7"/>
        <v>224</v>
      </c>
      <c r="S7">
        <f t="shared" si="8"/>
        <v>28</v>
      </c>
      <c r="T7">
        <f t="shared" si="9"/>
        <v>11</v>
      </c>
      <c r="U7">
        <f t="shared" si="10"/>
        <v>0</v>
      </c>
      <c r="V7">
        <f t="shared" si="11"/>
        <v>0</v>
      </c>
      <c r="W7">
        <f t="shared" si="12"/>
        <v>0</v>
      </c>
      <c r="X7">
        <f t="shared" si="13"/>
        <v>0</v>
      </c>
      <c r="Y7">
        <f t="shared" si="14"/>
        <v>0</v>
      </c>
      <c r="Z7">
        <f t="shared" si="15"/>
        <v>1067</v>
      </c>
      <c r="AB7" t="str">
        <f t="shared" si="16"/>
        <v>2011-12</v>
      </c>
      <c r="AC7">
        <f>SUM(Q$4:Q7)</f>
        <v>1275</v>
      </c>
      <c r="AD7">
        <f>SUM(R$4:R7)</f>
        <v>280</v>
      </c>
      <c r="AE7">
        <f>SUM(S$4:S7)</f>
        <v>44</v>
      </c>
      <c r="AF7">
        <f>SUM(T$4:T7)</f>
        <v>11</v>
      </c>
      <c r="AG7">
        <f>SUM(U$4:U7)</f>
        <v>0</v>
      </c>
      <c r="AH7">
        <f>SUM(V$4:V7)</f>
        <v>0</v>
      </c>
      <c r="AI7">
        <f>SUM(W$4:W7)</f>
        <v>0</v>
      </c>
      <c r="AJ7">
        <f>SUM(X$4:X7)</f>
        <v>0</v>
      </c>
      <c r="AK7">
        <f>SUM(Y$4:Y7)</f>
        <v>0</v>
      </c>
      <c r="AM7" s="16"/>
      <c r="AN7" s="16"/>
      <c r="AO7" s="16"/>
      <c r="AP7" s="16"/>
      <c r="AQ7" s="16"/>
      <c r="AR7" s="16"/>
      <c r="AS7" s="16"/>
      <c r="AT7" s="16"/>
      <c r="AU7" s="16"/>
      <c r="AW7" s="16"/>
      <c r="AX7" s="16"/>
      <c r="AY7" s="16"/>
      <c r="AZ7" s="16"/>
      <c r="BA7" s="16"/>
      <c r="BB7" s="16"/>
      <c r="BC7" s="16"/>
      <c r="BD7" s="16"/>
      <c r="BE7" s="16"/>
      <c r="BF7" s="19"/>
    </row>
    <row r="8" spans="1:58" x14ac:dyDescent="0.25">
      <c r="A8" s="1" t="s">
        <v>13</v>
      </c>
      <c r="B8" s="2">
        <v>414</v>
      </c>
      <c r="C8" s="2">
        <v>142</v>
      </c>
      <c r="D8" s="2">
        <v>20</v>
      </c>
      <c r="E8" s="2">
        <v>7</v>
      </c>
      <c r="F8" s="2">
        <v>0</v>
      </c>
      <c r="G8" s="2">
        <v>0</v>
      </c>
      <c r="H8" s="2">
        <v>0</v>
      </c>
      <c r="I8" s="2">
        <v>0</v>
      </c>
      <c r="J8" s="2">
        <v>583</v>
      </c>
      <c r="K8" s="13">
        <v>1474</v>
      </c>
      <c r="L8">
        <f t="shared" si="3"/>
        <v>891</v>
      </c>
      <c r="M8">
        <f t="shared" si="4"/>
        <v>0.60447761194029848</v>
      </c>
      <c r="P8" t="str">
        <f t="shared" si="5"/>
        <v>2012-13</v>
      </c>
      <c r="Q8">
        <f t="shared" si="6"/>
        <v>891</v>
      </c>
      <c r="R8">
        <f t="shared" si="7"/>
        <v>414</v>
      </c>
      <c r="S8">
        <f t="shared" si="8"/>
        <v>142</v>
      </c>
      <c r="T8">
        <f t="shared" si="9"/>
        <v>20</v>
      </c>
      <c r="U8">
        <f t="shared" si="10"/>
        <v>7</v>
      </c>
      <c r="V8">
        <f t="shared" si="11"/>
        <v>0</v>
      </c>
      <c r="W8">
        <f t="shared" si="12"/>
        <v>0</v>
      </c>
      <c r="X8">
        <f t="shared" si="13"/>
        <v>0</v>
      </c>
      <c r="Y8">
        <f t="shared" si="14"/>
        <v>0</v>
      </c>
      <c r="Z8">
        <f t="shared" si="15"/>
        <v>1474</v>
      </c>
      <c r="AB8" t="str">
        <f t="shared" si="16"/>
        <v>2012-13</v>
      </c>
      <c r="AC8">
        <f>SUM(Q$4:Q8)</f>
        <v>2166</v>
      </c>
      <c r="AD8">
        <f>SUM(R$4:R8)</f>
        <v>694</v>
      </c>
      <c r="AE8">
        <f>SUM(S$4:S8)</f>
        <v>186</v>
      </c>
      <c r="AF8">
        <f>SUM(T$4:T8)</f>
        <v>31</v>
      </c>
      <c r="AG8">
        <f>SUM(U$4:U8)</f>
        <v>7</v>
      </c>
      <c r="AH8">
        <f>SUM(V$4:V8)</f>
        <v>0</v>
      </c>
      <c r="AI8">
        <f>SUM(W$4:W8)</f>
        <v>0</v>
      </c>
      <c r="AJ8">
        <f>SUM(X$4:X8)</f>
        <v>0</v>
      </c>
      <c r="AK8">
        <f>SUM(Y$4:Y8)</f>
        <v>0</v>
      </c>
      <c r="AM8" s="16"/>
      <c r="AN8" s="16"/>
      <c r="AO8" s="16"/>
      <c r="AP8" s="16"/>
      <c r="AQ8" s="16"/>
      <c r="AR8" s="16"/>
      <c r="AS8" s="16"/>
      <c r="AT8" s="16"/>
      <c r="AU8" s="16"/>
      <c r="AW8" s="16"/>
      <c r="AX8" s="16"/>
      <c r="AY8" s="16"/>
      <c r="AZ8" s="16"/>
      <c r="BA8" s="16"/>
      <c r="BB8" s="16"/>
      <c r="BC8" s="16"/>
      <c r="BD8" s="16"/>
      <c r="BE8" s="16"/>
      <c r="BF8" s="19"/>
    </row>
    <row r="9" spans="1:58" x14ac:dyDescent="0.25">
      <c r="A9" s="1" t="s">
        <v>14</v>
      </c>
      <c r="B9" s="2">
        <v>535</v>
      </c>
      <c r="C9" s="2">
        <v>322</v>
      </c>
      <c r="D9" s="2">
        <v>115</v>
      </c>
      <c r="E9" s="2">
        <v>18</v>
      </c>
      <c r="F9" s="2" t="s">
        <v>15</v>
      </c>
      <c r="G9" s="2">
        <v>0</v>
      </c>
      <c r="H9" s="2">
        <v>0</v>
      </c>
      <c r="I9" s="2">
        <v>0</v>
      </c>
      <c r="J9" s="2">
        <v>993</v>
      </c>
      <c r="K9" s="13">
        <v>2014</v>
      </c>
      <c r="L9">
        <f t="shared" si="3"/>
        <v>1021</v>
      </c>
      <c r="M9">
        <f t="shared" si="4"/>
        <v>0.50695134061569014</v>
      </c>
      <c r="P9" t="str">
        <f t="shared" si="5"/>
        <v>2013-14</v>
      </c>
      <c r="Q9">
        <f t="shared" si="6"/>
        <v>1021</v>
      </c>
      <c r="R9">
        <f t="shared" si="7"/>
        <v>535</v>
      </c>
      <c r="S9">
        <f t="shared" si="8"/>
        <v>322</v>
      </c>
      <c r="T9">
        <f t="shared" si="9"/>
        <v>115</v>
      </c>
      <c r="U9">
        <f t="shared" si="10"/>
        <v>18</v>
      </c>
      <c r="V9" s="22">
        <v>3</v>
      </c>
      <c r="W9" s="22">
        <f t="shared" si="12"/>
        <v>0</v>
      </c>
      <c r="X9" s="22">
        <f t="shared" si="13"/>
        <v>0</v>
      </c>
      <c r="Y9" s="22">
        <f t="shared" si="14"/>
        <v>0</v>
      </c>
      <c r="Z9">
        <f t="shared" si="15"/>
        <v>2014</v>
      </c>
      <c r="AB9" t="str">
        <f t="shared" si="16"/>
        <v>2013-14</v>
      </c>
      <c r="AC9">
        <f>SUM(Q$4:Q9)</f>
        <v>3187</v>
      </c>
      <c r="AD9">
        <f>SUM(R$4:R9)</f>
        <v>1229</v>
      </c>
      <c r="AE9">
        <f>SUM(S$4:S9)</f>
        <v>508</v>
      </c>
      <c r="AF9">
        <f>SUM(T$4:T9)</f>
        <v>146</v>
      </c>
      <c r="AG9">
        <f>SUM(U$4:U9)</f>
        <v>25</v>
      </c>
      <c r="AH9">
        <f>SUM(V$4:V9)</f>
        <v>3</v>
      </c>
      <c r="AI9">
        <f>SUM(W$4:W9)</f>
        <v>0</v>
      </c>
      <c r="AJ9">
        <f>SUM(X$4:X9)</f>
        <v>0</v>
      </c>
      <c r="AK9">
        <f>SUM(Y$4:Y9)</f>
        <v>0</v>
      </c>
      <c r="AM9" s="16"/>
      <c r="AN9" s="16"/>
      <c r="AO9" s="16"/>
      <c r="AP9" s="16"/>
      <c r="AQ9" s="16"/>
      <c r="AR9" s="16"/>
      <c r="AS9" s="16"/>
      <c r="AT9" s="16"/>
      <c r="AU9" s="16"/>
      <c r="AW9" s="16"/>
      <c r="AX9" s="16"/>
      <c r="AY9" s="16"/>
      <c r="AZ9" s="16"/>
      <c r="BA9" s="16"/>
      <c r="BB9" s="16"/>
      <c r="BC9" s="16"/>
      <c r="BD9" s="16"/>
      <c r="BE9" s="16"/>
      <c r="BF9" s="19"/>
    </row>
    <row r="10" spans="1:58" x14ac:dyDescent="0.25">
      <c r="A10" s="1" t="s">
        <v>16</v>
      </c>
      <c r="B10" s="2">
        <v>656</v>
      </c>
      <c r="C10" s="2">
        <v>422</v>
      </c>
      <c r="D10" s="2">
        <v>256</v>
      </c>
      <c r="E10" s="2">
        <v>90</v>
      </c>
      <c r="F10" s="2">
        <v>19</v>
      </c>
      <c r="G10" s="2" t="s">
        <v>15</v>
      </c>
      <c r="H10" s="2">
        <v>0</v>
      </c>
      <c r="I10" s="2">
        <v>0</v>
      </c>
      <c r="J10" s="2">
        <v>1446</v>
      </c>
      <c r="K10" s="13">
        <v>3177</v>
      </c>
      <c r="L10">
        <f t="shared" si="3"/>
        <v>1731</v>
      </c>
      <c r="M10">
        <f t="shared" si="4"/>
        <v>0.54485363550519361</v>
      </c>
      <c r="P10" t="str">
        <f t="shared" si="5"/>
        <v>2014-15</v>
      </c>
      <c r="Q10">
        <f t="shared" si="6"/>
        <v>1731</v>
      </c>
      <c r="R10">
        <f t="shared" si="7"/>
        <v>656</v>
      </c>
      <c r="S10">
        <f t="shared" si="8"/>
        <v>422</v>
      </c>
      <c r="T10">
        <f t="shared" si="9"/>
        <v>256</v>
      </c>
      <c r="U10">
        <f t="shared" si="10"/>
        <v>90</v>
      </c>
      <c r="V10" s="22">
        <f t="shared" si="11"/>
        <v>19</v>
      </c>
      <c r="W10" s="22">
        <v>3</v>
      </c>
      <c r="X10" s="22">
        <f t="shared" si="13"/>
        <v>0</v>
      </c>
      <c r="Y10" s="22">
        <f t="shared" si="14"/>
        <v>0</v>
      </c>
      <c r="Z10">
        <f t="shared" si="15"/>
        <v>3177</v>
      </c>
      <c r="AB10" t="str">
        <f t="shared" si="16"/>
        <v>2014-15</v>
      </c>
      <c r="AC10">
        <f>SUM(Q$4:Q10)</f>
        <v>4918</v>
      </c>
      <c r="AD10">
        <f>SUM(R$4:R10)</f>
        <v>1885</v>
      </c>
      <c r="AE10">
        <f>SUM(S$4:S10)</f>
        <v>930</v>
      </c>
      <c r="AF10">
        <f>SUM(T$4:T10)</f>
        <v>402</v>
      </c>
      <c r="AG10">
        <f>SUM(U$4:U10)</f>
        <v>115</v>
      </c>
      <c r="AH10">
        <f>SUM(V$4:V10)</f>
        <v>22</v>
      </c>
      <c r="AI10">
        <f>SUM(W$4:W10)</f>
        <v>3</v>
      </c>
      <c r="AJ10">
        <f>SUM(X$4:X10)</f>
        <v>0</v>
      </c>
      <c r="AK10">
        <f>SUM(Y$4:Y10)</f>
        <v>0</v>
      </c>
      <c r="AM10" s="16"/>
      <c r="AN10" s="16"/>
      <c r="AO10" s="16"/>
      <c r="AP10" s="16"/>
      <c r="AQ10" s="16"/>
      <c r="AR10" s="16"/>
      <c r="AS10" s="16"/>
      <c r="AT10" s="16"/>
      <c r="AU10" s="16"/>
      <c r="AW10" s="16"/>
      <c r="AX10" s="16"/>
      <c r="AY10" s="16"/>
      <c r="AZ10" s="16"/>
      <c r="BA10" s="16"/>
      <c r="BB10" s="16"/>
      <c r="BC10" s="16"/>
      <c r="BD10" s="16"/>
      <c r="BE10" s="16"/>
      <c r="BF10" s="19"/>
    </row>
    <row r="11" spans="1:58" x14ac:dyDescent="0.25">
      <c r="A11" s="1" t="s">
        <v>17</v>
      </c>
      <c r="B11" s="2">
        <v>974</v>
      </c>
      <c r="C11" s="2">
        <v>465</v>
      </c>
      <c r="D11" s="2">
        <v>332</v>
      </c>
      <c r="E11" s="2">
        <v>214</v>
      </c>
      <c r="F11" s="2">
        <v>66</v>
      </c>
      <c r="G11" s="2">
        <v>19</v>
      </c>
      <c r="H11" s="2" t="s">
        <v>15</v>
      </c>
      <c r="I11" s="2">
        <v>0</v>
      </c>
      <c r="J11" s="2">
        <v>2072</v>
      </c>
      <c r="K11" s="13">
        <v>4490</v>
      </c>
      <c r="L11">
        <f t="shared" si="3"/>
        <v>2418</v>
      </c>
      <c r="M11">
        <f t="shared" si="4"/>
        <v>0.53853006681514481</v>
      </c>
      <c r="P11" t="str">
        <f t="shared" si="5"/>
        <v>2015-16</v>
      </c>
      <c r="Q11">
        <f t="shared" si="6"/>
        <v>2418</v>
      </c>
      <c r="R11">
        <f t="shared" si="7"/>
        <v>974</v>
      </c>
      <c r="S11">
        <f t="shared" si="8"/>
        <v>465</v>
      </c>
      <c r="T11">
        <f t="shared" si="9"/>
        <v>332</v>
      </c>
      <c r="U11">
        <f t="shared" si="10"/>
        <v>214</v>
      </c>
      <c r="V11" s="22">
        <f t="shared" si="11"/>
        <v>66</v>
      </c>
      <c r="W11" s="22">
        <f t="shared" si="12"/>
        <v>19</v>
      </c>
      <c r="X11" s="22">
        <v>2</v>
      </c>
      <c r="Y11" s="22">
        <f t="shared" si="14"/>
        <v>0</v>
      </c>
      <c r="Z11">
        <f t="shared" si="15"/>
        <v>4490</v>
      </c>
      <c r="AB11" t="str">
        <f t="shared" si="16"/>
        <v>2015-16</v>
      </c>
      <c r="AC11">
        <f>SUM(Q$4:Q11)</f>
        <v>7336</v>
      </c>
      <c r="AD11">
        <f>SUM(R$4:R11)</f>
        <v>2859</v>
      </c>
      <c r="AE11">
        <f>SUM(S$4:S11)</f>
        <v>1395</v>
      </c>
      <c r="AF11">
        <f>SUM(T$4:T11)</f>
        <v>734</v>
      </c>
      <c r="AG11">
        <f>SUM(U$4:U11)</f>
        <v>329</v>
      </c>
      <c r="AH11">
        <f>SUM(V$4:V11)</f>
        <v>88</v>
      </c>
      <c r="AI11">
        <f>SUM(W$4:W11)</f>
        <v>22</v>
      </c>
      <c r="AJ11">
        <f>SUM(X$4:X11)</f>
        <v>2</v>
      </c>
      <c r="AK11">
        <f>SUM(Y$4:Y11)</f>
        <v>0</v>
      </c>
      <c r="AM11" s="16"/>
      <c r="AN11" s="16"/>
      <c r="AO11" s="16"/>
      <c r="AP11" s="16"/>
      <c r="AQ11" s="16"/>
      <c r="AR11" s="16"/>
      <c r="AS11" s="16"/>
      <c r="AT11" s="16"/>
      <c r="AU11" s="16"/>
      <c r="AW11" s="16"/>
      <c r="AX11" s="16"/>
      <c r="AY11" s="16"/>
      <c r="AZ11" s="16"/>
      <c r="BA11" s="16"/>
      <c r="BB11" s="16"/>
      <c r="BC11" s="16"/>
      <c r="BD11" s="16"/>
      <c r="BE11" s="16"/>
      <c r="BF11" s="19"/>
    </row>
    <row r="12" spans="1:58" x14ac:dyDescent="0.25">
      <c r="A12" s="1" t="s">
        <v>18</v>
      </c>
      <c r="B12" s="2">
        <v>1465</v>
      </c>
      <c r="C12" s="2">
        <v>684</v>
      </c>
      <c r="D12" s="2">
        <v>345</v>
      </c>
      <c r="E12" s="2">
        <v>269</v>
      </c>
      <c r="F12" s="2">
        <v>172</v>
      </c>
      <c r="G12" s="2">
        <v>46</v>
      </c>
      <c r="H12" s="2">
        <v>14</v>
      </c>
      <c r="I12" s="2" t="s">
        <v>15</v>
      </c>
      <c r="J12" s="2">
        <v>2997</v>
      </c>
      <c r="K12" s="13">
        <v>6166</v>
      </c>
      <c r="L12">
        <f t="shared" si="3"/>
        <v>3169</v>
      </c>
      <c r="M12">
        <f t="shared" si="4"/>
        <v>0.51394745377878692</v>
      </c>
      <c r="P12" t="str">
        <f t="shared" si="5"/>
        <v>2016-17</v>
      </c>
      <c r="Q12">
        <f t="shared" si="6"/>
        <v>3169</v>
      </c>
      <c r="R12">
        <f t="shared" si="7"/>
        <v>1465</v>
      </c>
      <c r="S12">
        <f t="shared" si="8"/>
        <v>684</v>
      </c>
      <c r="T12">
        <f t="shared" si="9"/>
        <v>345</v>
      </c>
      <c r="U12">
        <f t="shared" si="10"/>
        <v>269</v>
      </c>
      <c r="V12" s="22">
        <f t="shared" si="11"/>
        <v>172</v>
      </c>
      <c r="W12" s="22">
        <f t="shared" si="12"/>
        <v>46</v>
      </c>
      <c r="X12" s="22">
        <f t="shared" si="13"/>
        <v>14</v>
      </c>
      <c r="Y12" s="22">
        <v>2</v>
      </c>
      <c r="Z12">
        <f t="shared" si="15"/>
        <v>6166</v>
      </c>
      <c r="AB12" t="str">
        <f t="shared" si="16"/>
        <v>2016-17</v>
      </c>
      <c r="AC12">
        <f>SUM(Q$4:Q12)</f>
        <v>10505</v>
      </c>
      <c r="AD12">
        <f>SUM(R$4:R12)</f>
        <v>4324</v>
      </c>
      <c r="AE12">
        <f>SUM(S$4:S12)</f>
        <v>2079</v>
      </c>
      <c r="AF12">
        <f>SUM(T$4:T12)</f>
        <v>1079</v>
      </c>
      <c r="AG12">
        <f>SUM(U$4:U12)</f>
        <v>598</v>
      </c>
      <c r="AH12">
        <f>SUM(V$4:V12)</f>
        <v>260</v>
      </c>
      <c r="AI12">
        <f>SUM(W$4:W12)</f>
        <v>68</v>
      </c>
      <c r="AJ12">
        <f>SUM(X$4:X12)</f>
        <v>16</v>
      </c>
      <c r="AK12">
        <f>SUM(Y$4:Y12)</f>
        <v>2</v>
      </c>
      <c r="AM12" s="16"/>
      <c r="AN12" s="16"/>
      <c r="AO12" s="16"/>
      <c r="AP12" s="16"/>
      <c r="AQ12" s="16"/>
      <c r="AR12" s="16"/>
      <c r="AS12" s="16"/>
      <c r="AT12" s="16"/>
      <c r="AU12" s="16"/>
      <c r="AW12" s="16"/>
      <c r="AX12" s="16"/>
      <c r="AY12" s="16"/>
      <c r="AZ12" s="16"/>
      <c r="BA12" s="16"/>
      <c r="BB12" s="16"/>
      <c r="BC12" s="16"/>
      <c r="BD12" s="16"/>
      <c r="BE12" s="16"/>
      <c r="BF12" s="19"/>
    </row>
    <row r="13" spans="1:58" x14ac:dyDescent="0.25">
      <c r="A13" s="1" t="s">
        <v>19</v>
      </c>
      <c r="B13" s="7">
        <v>2278</v>
      </c>
      <c r="C13" s="7">
        <v>1114</v>
      </c>
      <c r="D13" s="7">
        <v>565</v>
      </c>
      <c r="E13" s="7">
        <v>304</v>
      </c>
      <c r="F13" s="7">
        <v>226</v>
      </c>
      <c r="G13" s="7">
        <v>124</v>
      </c>
      <c r="H13" s="7">
        <v>33</v>
      </c>
      <c r="I13" s="7">
        <v>7</v>
      </c>
      <c r="J13" s="7">
        <v>4651</v>
      </c>
      <c r="K13" s="13">
        <v>8457</v>
      </c>
      <c r="L13">
        <f t="shared" si="3"/>
        <v>3806</v>
      </c>
      <c r="M13">
        <f t="shared" si="4"/>
        <v>0.45004138583422015</v>
      </c>
      <c r="P13" t="str">
        <f t="shared" si="5"/>
        <v xml:space="preserve">2017-18 </v>
      </c>
      <c r="Q13">
        <f t="shared" si="6"/>
        <v>3806</v>
      </c>
      <c r="R13">
        <f t="shared" si="7"/>
        <v>2278</v>
      </c>
      <c r="S13">
        <f t="shared" si="8"/>
        <v>1114</v>
      </c>
      <c r="T13">
        <f t="shared" si="9"/>
        <v>565</v>
      </c>
      <c r="U13">
        <f t="shared" si="10"/>
        <v>304</v>
      </c>
      <c r="V13" s="22">
        <f t="shared" si="11"/>
        <v>226</v>
      </c>
      <c r="W13" s="22">
        <f t="shared" si="12"/>
        <v>124</v>
      </c>
      <c r="X13" s="22">
        <f t="shared" si="13"/>
        <v>33</v>
      </c>
      <c r="Y13" s="22">
        <f t="shared" si="14"/>
        <v>7</v>
      </c>
      <c r="Z13">
        <f t="shared" si="15"/>
        <v>8457</v>
      </c>
      <c r="AB13" t="str">
        <f t="shared" si="16"/>
        <v xml:space="preserve">2017-18 </v>
      </c>
      <c r="AC13">
        <f>SUM(Q$4:Q13)</f>
        <v>14311</v>
      </c>
      <c r="AD13">
        <f>SUM(R$4:R13)</f>
        <v>6602</v>
      </c>
      <c r="AE13">
        <f>SUM(S$4:S13)</f>
        <v>3193</v>
      </c>
      <c r="AF13">
        <f>SUM(T$4:T13)</f>
        <v>1644</v>
      </c>
      <c r="AG13">
        <f>SUM(U$4:U13)</f>
        <v>902</v>
      </c>
      <c r="AH13">
        <f>SUM(V$4:V13)</f>
        <v>486</v>
      </c>
      <c r="AI13">
        <f>SUM(W$4:W13)</f>
        <v>192</v>
      </c>
      <c r="AJ13">
        <f>SUM(X$4:X13)</f>
        <v>49</v>
      </c>
      <c r="AK13">
        <f>SUM(Y$4:Y13)</f>
        <v>9</v>
      </c>
      <c r="AM13" s="16"/>
      <c r="AN13" s="16"/>
      <c r="AO13" s="16"/>
      <c r="AP13" s="16"/>
      <c r="AQ13" s="16"/>
      <c r="AR13" s="16"/>
      <c r="AS13" s="16"/>
      <c r="AT13" s="16"/>
      <c r="AU13" s="16"/>
      <c r="AW13" s="16"/>
      <c r="AX13" s="16"/>
      <c r="AY13" s="16"/>
      <c r="AZ13" s="16"/>
      <c r="BA13" s="16"/>
      <c r="BB13" s="16"/>
      <c r="BC13" s="16"/>
      <c r="BD13" s="16"/>
      <c r="BE13" s="16"/>
      <c r="BF13" s="19"/>
    </row>
    <row r="14" spans="1:58" x14ac:dyDescent="0.25">
      <c r="A14" s="5" t="s">
        <v>0</v>
      </c>
      <c r="B14" s="6">
        <v>6602</v>
      </c>
      <c r="C14" s="6">
        <v>3193</v>
      </c>
      <c r="D14" s="6">
        <v>1644</v>
      </c>
      <c r="E14" s="6">
        <v>902</v>
      </c>
      <c r="F14" s="6">
        <v>486</v>
      </c>
      <c r="G14" s="6">
        <v>192</v>
      </c>
      <c r="H14" s="6">
        <v>49</v>
      </c>
      <c r="I14" s="6">
        <v>9</v>
      </c>
      <c r="J14" s="6">
        <v>13077</v>
      </c>
      <c r="K14">
        <f>SUM(K4:K13)</f>
        <v>27388</v>
      </c>
      <c r="L14">
        <f>SUM(L4:L13)</f>
        <v>14311</v>
      </c>
      <c r="Q14">
        <f t="shared" ref="Q14:V14" si="17">SUM(Q4:Q13)</f>
        <v>14311</v>
      </c>
      <c r="R14">
        <f t="shared" si="17"/>
        <v>6602</v>
      </c>
      <c r="S14">
        <f t="shared" si="17"/>
        <v>3193</v>
      </c>
      <c r="T14">
        <f t="shared" si="17"/>
        <v>1644</v>
      </c>
      <c r="U14">
        <f t="shared" si="17"/>
        <v>902</v>
      </c>
      <c r="V14">
        <f t="shared" si="17"/>
        <v>486</v>
      </c>
      <c r="W14">
        <f>SUM(W4:W13)</f>
        <v>192</v>
      </c>
      <c r="X14">
        <f>SUM(X4:X13)</f>
        <v>49</v>
      </c>
      <c r="Y14">
        <f>SUM(Y4:Y13)</f>
        <v>9</v>
      </c>
      <c r="Z14">
        <f>SUM(Z4:Z13)</f>
        <v>27388</v>
      </c>
      <c r="AM14" s="16"/>
      <c r="AN14" s="16"/>
      <c r="AO14" s="16"/>
      <c r="AP14" s="16"/>
      <c r="AQ14" s="16"/>
      <c r="AR14" s="16"/>
      <c r="AS14" s="16"/>
      <c r="AT14" s="16"/>
      <c r="AU14" s="16"/>
    </row>
    <row r="15" spans="1:58" x14ac:dyDescent="0.25">
      <c r="A15" s="25"/>
      <c r="B15" s="26"/>
      <c r="C15" s="26"/>
      <c r="D15" s="26"/>
      <c r="E15" s="26"/>
      <c r="F15" s="26"/>
      <c r="G15" s="26"/>
      <c r="H15" s="26"/>
      <c r="I15" s="26"/>
      <c r="J15" s="26"/>
      <c r="AC15" s="8" t="s">
        <v>53</v>
      </c>
      <c r="AM15" s="16"/>
      <c r="AN15" s="16"/>
      <c r="AO15" s="16"/>
      <c r="AP15" s="16"/>
      <c r="AQ15" s="16"/>
      <c r="AR15" s="16"/>
      <c r="AS15" s="16"/>
      <c r="AT15" s="16"/>
      <c r="AU15" s="16"/>
    </row>
    <row r="16" spans="1:58" x14ac:dyDescent="0.25">
      <c r="Q16" s="8" t="s">
        <v>45</v>
      </c>
      <c r="AD16" s="8" t="s">
        <v>25</v>
      </c>
      <c r="AE16" s="8" t="s">
        <v>26</v>
      </c>
      <c r="AF16" s="8" t="s">
        <v>27</v>
      </c>
      <c r="AG16" s="8" t="s">
        <v>28</v>
      </c>
      <c r="AH16" s="8" t="s">
        <v>29</v>
      </c>
      <c r="AI16" s="8" t="s">
        <v>30</v>
      </c>
      <c r="AJ16" s="8" t="s">
        <v>31</v>
      </c>
      <c r="AK16" s="8" t="s">
        <v>32</v>
      </c>
      <c r="AN16" s="16"/>
      <c r="AO16" s="16"/>
      <c r="AP16" s="16"/>
      <c r="AQ16" s="16"/>
      <c r="AR16" s="16"/>
      <c r="AS16" s="16"/>
      <c r="AT16" s="16"/>
      <c r="AU16" s="16"/>
    </row>
    <row r="17" spans="1:50" x14ac:dyDescent="0.25">
      <c r="P17" t="str">
        <f t="shared" ref="P17:P27" si="18">P4</f>
        <v>2008-09</v>
      </c>
      <c r="Q17">
        <f>Q$3*Q4</f>
        <v>57</v>
      </c>
      <c r="R17">
        <f t="shared" ref="R17:Y17" si="19">R$3*R4</f>
        <v>0</v>
      </c>
      <c r="S17">
        <f t="shared" si="19"/>
        <v>0</v>
      </c>
      <c r="T17">
        <f t="shared" si="19"/>
        <v>0</v>
      </c>
      <c r="U17">
        <f t="shared" si="19"/>
        <v>0</v>
      </c>
      <c r="V17">
        <f t="shared" si="19"/>
        <v>0</v>
      </c>
      <c r="W17">
        <f t="shared" si="19"/>
        <v>0</v>
      </c>
      <c r="X17">
        <f t="shared" si="19"/>
        <v>0</v>
      </c>
      <c r="Y17">
        <f t="shared" si="19"/>
        <v>0</v>
      </c>
      <c r="Z17">
        <f t="shared" ref="Z17:Z27" si="20">SUM(Q17:Y17)/Z4</f>
        <v>1</v>
      </c>
      <c r="AB17" t="str">
        <f t="shared" ref="AB17:AB26" si="21">AB4</f>
        <v>2008-09</v>
      </c>
      <c r="AN17" s="16"/>
      <c r="AO17" s="16"/>
      <c r="AP17" s="16"/>
      <c r="AQ17" s="16"/>
      <c r="AR17" s="16"/>
      <c r="AS17" s="16"/>
      <c r="AT17" s="16"/>
      <c r="AU17" s="16"/>
    </row>
    <row r="18" spans="1:50" x14ac:dyDescent="0.25">
      <c r="P18" t="str">
        <f t="shared" si="18"/>
        <v>2009-10</v>
      </c>
      <c r="Q18">
        <f t="shared" ref="Q18:Y18" si="22">Q$3*Q5</f>
        <v>42</v>
      </c>
      <c r="R18">
        <f t="shared" si="22"/>
        <v>42</v>
      </c>
      <c r="S18">
        <f t="shared" si="22"/>
        <v>0</v>
      </c>
      <c r="T18">
        <f t="shared" si="22"/>
        <v>0</v>
      </c>
      <c r="U18">
        <f t="shared" si="22"/>
        <v>0</v>
      </c>
      <c r="V18">
        <f t="shared" si="22"/>
        <v>0</v>
      </c>
      <c r="W18">
        <f t="shared" si="22"/>
        <v>0</v>
      </c>
      <c r="X18">
        <f t="shared" si="22"/>
        <v>0</v>
      </c>
      <c r="Y18">
        <f t="shared" si="22"/>
        <v>0</v>
      </c>
      <c r="Z18">
        <f t="shared" si="20"/>
        <v>1.3333333333333333</v>
      </c>
      <c r="AB18" t="str">
        <f t="shared" si="21"/>
        <v>2009-10</v>
      </c>
      <c r="AD18" s="16" t="str">
        <f>IF(AD5&gt;30,AD5/AC4,"")</f>
        <v/>
      </c>
      <c r="AE18" s="16" t="str">
        <f t="shared" ref="AE18:AJ18" si="23">IF(AE5&gt;30,AE5/AD4,"")</f>
        <v/>
      </c>
      <c r="AF18" s="16" t="str">
        <f t="shared" si="23"/>
        <v/>
      </c>
      <c r="AG18" s="16" t="str">
        <f t="shared" si="23"/>
        <v/>
      </c>
      <c r="AH18" s="16" t="str">
        <f t="shared" si="23"/>
        <v/>
      </c>
      <c r="AI18" s="16" t="str">
        <f t="shared" si="23"/>
        <v/>
      </c>
      <c r="AJ18" s="16" t="str">
        <f t="shared" si="23"/>
        <v/>
      </c>
      <c r="AN18" s="16"/>
      <c r="AO18" s="16"/>
      <c r="AP18" s="16"/>
      <c r="AQ18" s="16"/>
      <c r="AR18" s="16"/>
      <c r="AS18" s="16"/>
      <c r="AT18" s="16"/>
      <c r="AU18" s="16"/>
    </row>
    <row r="19" spans="1:50" x14ac:dyDescent="0.25">
      <c r="P19" t="str">
        <f t="shared" si="18"/>
        <v>2010-11</v>
      </c>
      <c r="Q19">
        <f t="shared" ref="Q19:Y19" si="24">Q$3*Q6</f>
        <v>372</v>
      </c>
      <c r="R19">
        <f t="shared" si="24"/>
        <v>70</v>
      </c>
      <c r="S19">
        <f t="shared" si="24"/>
        <v>48</v>
      </c>
      <c r="T19">
        <f t="shared" si="24"/>
        <v>0</v>
      </c>
      <c r="U19">
        <f t="shared" si="24"/>
        <v>0</v>
      </c>
      <c r="V19">
        <f t="shared" si="24"/>
        <v>0</v>
      </c>
      <c r="W19">
        <f t="shared" si="24"/>
        <v>0</v>
      </c>
      <c r="X19">
        <f t="shared" si="24"/>
        <v>0</v>
      </c>
      <c r="Y19">
        <f t="shared" si="24"/>
        <v>0</v>
      </c>
      <c r="Z19">
        <f t="shared" si="20"/>
        <v>1.1583924349881796</v>
      </c>
      <c r="AB19" t="str">
        <f t="shared" si="21"/>
        <v>2010-11</v>
      </c>
      <c r="AD19" s="16">
        <f t="shared" ref="AD19:AJ19" si="25">IF(AD6&gt;30,AD6/AC5,"")</f>
        <v>0.56565656565656564</v>
      </c>
      <c r="AE19" s="16" t="str">
        <f t="shared" si="25"/>
        <v/>
      </c>
      <c r="AF19" s="16" t="str">
        <f t="shared" si="25"/>
        <v/>
      </c>
      <c r="AG19" s="16" t="str">
        <f t="shared" si="25"/>
        <v/>
      </c>
      <c r="AH19" s="16" t="str">
        <f t="shared" si="25"/>
        <v/>
      </c>
      <c r="AI19" s="16" t="str">
        <f t="shared" si="25"/>
        <v/>
      </c>
      <c r="AJ19" s="16" t="str">
        <f t="shared" si="25"/>
        <v/>
      </c>
      <c r="AN19" s="16"/>
      <c r="AO19" s="16"/>
      <c r="AP19" s="16"/>
      <c r="AQ19" s="16"/>
      <c r="AR19" s="16"/>
      <c r="AS19" s="16"/>
      <c r="AT19" s="16"/>
      <c r="AU19" s="16"/>
    </row>
    <row r="20" spans="1:50" x14ac:dyDescent="0.25">
      <c r="P20" t="str">
        <f t="shared" si="18"/>
        <v>2011-12</v>
      </c>
      <c r="Q20">
        <f t="shared" ref="Q20:Y20" si="26">Q$3*Q7</f>
        <v>804</v>
      </c>
      <c r="R20">
        <f t="shared" si="26"/>
        <v>448</v>
      </c>
      <c r="S20">
        <f t="shared" si="26"/>
        <v>84</v>
      </c>
      <c r="T20">
        <f t="shared" si="26"/>
        <v>44</v>
      </c>
      <c r="U20">
        <f t="shared" si="26"/>
        <v>0</v>
      </c>
      <c r="V20">
        <f t="shared" si="26"/>
        <v>0</v>
      </c>
      <c r="W20">
        <f t="shared" si="26"/>
        <v>0</v>
      </c>
      <c r="X20">
        <f t="shared" si="26"/>
        <v>0</v>
      </c>
      <c r="Y20">
        <f t="shared" si="26"/>
        <v>0</v>
      </c>
      <c r="Z20">
        <f t="shared" si="20"/>
        <v>1.2933458294283036</v>
      </c>
      <c r="AB20" t="str">
        <f t="shared" si="21"/>
        <v>2011-12</v>
      </c>
      <c r="AD20" s="16">
        <f t="shared" ref="AD20:AJ20" si="27">IF(AD7&gt;30,AD7/AC6,"")</f>
        <v>0.59447983014861994</v>
      </c>
      <c r="AE20" s="16">
        <f t="shared" si="27"/>
        <v>0.7857142857142857</v>
      </c>
      <c r="AF20" s="16" t="str">
        <f t="shared" si="27"/>
        <v/>
      </c>
      <c r="AG20" s="16" t="str">
        <f t="shared" si="27"/>
        <v/>
      </c>
      <c r="AH20" s="16" t="str">
        <f t="shared" si="27"/>
        <v/>
      </c>
      <c r="AI20" s="16" t="str">
        <f t="shared" si="27"/>
        <v/>
      </c>
      <c r="AJ20" s="16" t="str">
        <f t="shared" si="27"/>
        <v/>
      </c>
      <c r="AN20" s="16"/>
      <c r="AO20" s="16"/>
      <c r="AP20" s="16"/>
      <c r="AQ20" s="16"/>
      <c r="AR20" s="16"/>
      <c r="AS20" s="16"/>
      <c r="AT20" s="16"/>
      <c r="AU20" s="16"/>
    </row>
    <row r="21" spans="1:50" x14ac:dyDescent="0.25">
      <c r="P21" t="str">
        <f t="shared" si="18"/>
        <v>2012-13</v>
      </c>
      <c r="Q21">
        <f t="shared" ref="Q21:Y21" si="28">Q$3*Q8</f>
        <v>891</v>
      </c>
      <c r="R21">
        <f t="shared" si="28"/>
        <v>828</v>
      </c>
      <c r="S21">
        <f t="shared" si="28"/>
        <v>426</v>
      </c>
      <c r="T21">
        <f t="shared" si="28"/>
        <v>80</v>
      </c>
      <c r="U21">
        <f t="shared" si="28"/>
        <v>35</v>
      </c>
      <c r="V21">
        <f t="shared" si="28"/>
        <v>0</v>
      </c>
      <c r="W21">
        <f t="shared" si="28"/>
        <v>0</v>
      </c>
      <c r="X21">
        <f t="shared" si="28"/>
        <v>0</v>
      </c>
      <c r="Y21">
        <f t="shared" si="28"/>
        <v>0</v>
      </c>
      <c r="Z21">
        <f t="shared" si="20"/>
        <v>1.5332428765264585</v>
      </c>
      <c r="AB21" t="str">
        <f t="shared" si="21"/>
        <v>2012-13</v>
      </c>
      <c r="AD21" s="16">
        <f t="shared" ref="AD21:AJ21" si="29">IF(AD8&gt;30,AD8/AC7,"")</f>
        <v>0.54431372549019608</v>
      </c>
      <c r="AE21" s="16">
        <f t="shared" si="29"/>
        <v>0.66428571428571426</v>
      </c>
      <c r="AF21" s="16">
        <f t="shared" si="29"/>
        <v>0.70454545454545459</v>
      </c>
      <c r="AG21" s="16" t="str">
        <f t="shared" si="29"/>
        <v/>
      </c>
      <c r="AH21" s="16" t="str">
        <f t="shared" si="29"/>
        <v/>
      </c>
      <c r="AI21" s="16" t="str">
        <f t="shared" si="29"/>
        <v/>
      </c>
      <c r="AJ21" s="16" t="str">
        <f t="shared" si="29"/>
        <v/>
      </c>
      <c r="AN21" s="16"/>
      <c r="AO21" s="16"/>
      <c r="AP21" s="16"/>
      <c r="AQ21" s="16"/>
      <c r="AR21" s="16"/>
      <c r="AS21" s="16"/>
      <c r="AT21" s="16"/>
      <c r="AU21" s="16"/>
    </row>
    <row r="22" spans="1:50" x14ac:dyDescent="0.25">
      <c r="P22" t="str">
        <f t="shared" si="18"/>
        <v>2013-14</v>
      </c>
      <c r="Q22">
        <f t="shared" ref="Q22:Y22" si="30">Q$3*Q9</f>
        <v>1021</v>
      </c>
      <c r="R22">
        <f t="shared" si="30"/>
        <v>1070</v>
      </c>
      <c r="S22">
        <f t="shared" si="30"/>
        <v>966</v>
      </c>
      <c r="T22">
        <f t="shared" si="30"/>
        <v>460</v>
      </c>
      <c r="U22">
        <f t="shared" si="30"/>
        <v>90</v>
      </c>
      <c r="V22">
        <f t="shared" si="30"/>
        <v>18</v>
      </c>
      <c r="W22">
        <f t="shared" si="30"/>
        <v>0</v>
      </c>
      <c r="X22">
        <f t="shared" si="30"/>
        <v>0</v>
      </c>
      <c r="Y22">
        <f t="shared" si="30"/>
        <v>0</v>
      </c>
      <c r="Z22">
        <f t="shared" si="20"/>
        <v>1.7999006951340615</v>
      </c>
      <c r="AB22" t="str">
        <f t="shared" si="21"/>
        <v>2013-14</v>
      </c>
      <c r="AD22" s="16">
        <f t="shared" ref="AD22:AJ22" si="31">IF(AD9&gt;30,AD9/AC8,"")</f>
        <v>0.56740535549399818</v>
      </c>
      <c r="AE22" s="16">
        <f t="shared" si="31"/>
        <v>0.73198847262247835</v>
      </c>
      <c r="AF22" s="16">
        <f t="shared" si="31"/>
        <v>0.78494623655913975</v>
      </c>
      <c r="AG22" s="16" t="str">
        <f t="shared" si="31"/>
        <v/>
      </c>
      <c r="AH22" s="16" t="str">
        <f t="shared" si="31"/>
        <v/>
      </c>
      <c r="AI22" s="16" t="str">
        <f t="shared" si="31"/>
        <v/>
      </c>
      <c r="AJ22" s="16" t="str">
        <f t="shared" si="31"/>
        <v/>
      </c>
      <c r="AN22" s="16"/>
      <c r="AO22" s="16"/>
      <c r="AP22" s="16"/>
      <c r="AQ22" s="16"/>
      <c r="AR22" s="16"/>
      <c r="AS22" s="16"/>
      <c r="AT22" s="16"/>
      <c r="AU22" s="16"/>
    </row>
    <row r="23" spans="1:50" x14ac:dyDescent="0.25">
      <c r="P23" t="str">
        <f t="shared" si="18"/>
        <v>2014-15</v>
      </c>
      <c r="Q23">
        <f t="shared" ref="Q23:Y23" si="32">Q$3*Q10</f>
        <v>1731</v>
      </c>
      <c r="R23">
        <f t="shared" si="32"/>
        <v>1312</v>
      </c>
      <c r="S23">
        <f t="shared" si="32"/>
        <v>1266</v>
      </c>
      <c r="T23">
        <f t="shared" si="32"/>
        <v>1024</v>
      </c>
      <c r="U23">
        <f t="shared" si="32"/>
        <v>450</v>
      </c>
      <c r="V23">
        <f t="shared" si="32"/>
        <v>114</v>
      </c>
      <c r="W23">
        <f t="shared" si="32"/>
        <v>21</v>
      </c>
      <c r="X23">
        <f t="shared" si="32"/>
        <v>0</v>
      </c>
      <c r="Y23">
        <f t="shared" si="32"/>
        <v>0</v>
      </c>
      <c r="Z23">
        <f t="shared" si="20"/>
        <v>1.8627636134718288</v>
      </c>
      <c r="AB23" t="str">
        <f t="shared" si="21"/>
        <v>2014-15</v>
      </c>
      <c r="AD23" s="16">
        <f t="shared" ref="AD23:AJ23" si="33">IF(AD10&gt;30,AD10/AC9,"")</f>
        <v>0.59146532789457174</v>
      </c>
      <c r="AE23" s="16">
        <f t="shared" si="33"/>
        <v>0.75671277461350694</v>
      </c>
      <c r="AF23" s="16">
        <f t="shared" si="33"/>
        <v>0.79133858267716539</v>
      </c>
      <c r="AG23" s="16">
        <f t="shared" si="33"/>
        <v>0.78767123287671237</v>
      </c>
      <c r="AH23" s="16" t="str">
        <f t="shared" si="33"/>
        <v/>
      </c>
      <c r="AI23" s="16" t="str">
        <f t="shared" si="33"/>
        <v/>
      </c>
      <c r="AJ23" s="16" t="str">
        <f t="shared" si="33"/>
        <v/>
      </c>
      <c r="AN23" s="16"/>
      <c r="AO23" s="16"/>
      <c r="AP23" s="16"/>
      <c r="AQ23" s="16"/>
      <c r="AR23" s="16"/>
      <c r="AS23" s="16"/>
      <c r="AT23" s="16"/>
      <c r="AU23" s="16"/>
    </row>
    <row r="24" spans="1:50" x14ac:dyDescent="0.25">
      <c r="P24" t="str">
        <f t="shared" si="18"/>
        <v>2015-16</v>
      </c>
      <c r="Q24">
        <f t="shared" ref="Q24:Y24" si="34">Q$3*Q11</f>
        <v>2418</v>
      </c>
      <c r="R24">
        <f t="shared" si="34"/>
        <v>1948</v>
      </c>
      <c r="S24">
        <f t="shared" si="34"/>
        <v>1395</v>
      </c>
      <c r="T24">
        <f t="shared" si="34"/>
        <v>1328</v>
      </c>
      <c r="U24">
        <f t="shared" si="34"/>
        <v>1070</v>
      </c>
      <c r="V24">
        <f t="shared" si="34"/>
        <v>396</v>
      </c>
      <c r="W24">
        <f t="shared" si="34"/>
        <v>133</v>
      </c>
      <c r="X24">
        <f t="shared" si="34"/>
        <v>16</v>
      </c>
      <c r="Y24">
        <f t="shared" si="34"/>
        <v>0</v>
      </c>
      <c r="Z24">
        <f t="shared" si="20"/>
        <v>1.9385300668151448</v>
      </c>
      <c r="AB24" t="str">
        <f t="shared" si="21"/>
        <v>2015-16</v>
      </c>
      <c r="AD24" s="16">
        <f t="shared" ref="AD24:AJ24" si="35">IF(AD11&gt;30,AD11/AC10,"")</f>
        <v>0.58133387555917038</v>
      </c>
      <c r="AE24" s="16">
        <f t="shared" si="35"/>
        <v>0.74005305039787794</v>
      </c>
      <c r="AF24" s="16">
        <f t="shared" si="35"/>
        <v>0.78924731182795704</v>
      </c>
      <c r="AG24" s="16">
        <f t="shared" si="35"/>
        <v>0.81840796019900497</v>
      </c>
      <c r="AH24" s="16">
        <f t="shared" si="35"/>
        <v>0.76521739130434785</v>
      </c>
      <c r="AI24" s="16" t="str">
        <f t="shared" si="35"/>
        <v/>
      </c>
      <c r="AJ24" s="16" t="str">
        <f t="shared" si="35"/>
        <v/>
      </c>
      <c r="AN24" s="16"/>
      <c r="AO24" s="16"/>
      <c r="AP24" s="16"/>
      <c r="AQ24" s="16"/>
      <c r="AR24" s="16"/>
      <c r="AS24" s="16"/>
      <c r="AT24" s="16"/>
      <c r="AU24" s="16"/>
    </row>
    <row r="25" spans="1:50" x14ac:dyDescent="0.25">
      <c r="P25" t="str">
        <f t="shared" si="18"/>
        <v>2016-17</v>
      </c>
      <c r="Q25">
        <f t="shared" ref="Q25:Y25" si="36">Q$3*Q12</f>
        <v>3169</v>
      </c>
      <c r="R25">
        <f t="shared" si="36"/>
        <v>2930</v>
      </c>
      <c r="S25">
        <f t="shared" si="36"/>
        <v>2052</v>
      </c>
      <c r="T25">
        <f t="shared" si="36"/>
        <v>1380</v>
      </c>
      <c r="U25">
        <f t="shared" si="36"/>
        <v>1345</v>
      </c>
      <c r="V25">
        <f t="shared" si="36"/>
        <v>1032</v>
      </c>
      <c r="W25">
        <f t="shared" si="36"/>
        <v>322</v>
      </c>
      <c r="X25">
        <f t="shared" si="36"/>
        <v>112</v>
      </c>
      <c r="Y25">
        <f t="shared" si="36"/>
        <v>18</v>
      </c>
      <c r="Z25">
        <f t="shared" si="20"/>
        <v>2.0045410314628609</v>
      </c>
      <c r="AB25" t="str">
        <f t="shared" si="21"/>
        <v>2016-17</v>
      </c>
      <c r="AD25" s="16">
        <f t="shared" ref="AD25:AJ25" si="37">IF(AD12&gt;30,AD12/AC11,"")</f>
        <v>0.58942202835332602</v>
      </c>
      <c r="AE25" s="16">
        <f t="shared" si="37"/>
        <v>0.72717733473242396</v>
      </c>
      <c r="AF25" s="16">
        <f t="shared" si="37"/>
        <v>0.77347670250896061</v>
      </c>
      <c r="AG25" s="16">
        <f t="shared" si="37"/>
        <v>0.81471389645776571</v>
      </c>
      <c r="AH25" s="16">
        <f t="shared" si="37"/>
        <v>0.79027355623100304</v>
      </c>
      <c r="AI25" s="16">
        <f t="shared" si="37"/>
        <v>0.77272727272727271</v>
      </c>
      <c r="AJ25" s="16" t="str">
        <f t="shared" si="37"/>
        <v/>
      </c>
      <c r="AN25" s="16"/>
      <c r="AO25" s="16"/>
      <c r="AP25" s="16"/>
      <c r="AQ25" s="16"/>
      <c r="AR25" s="16"/>
      <c r="AS25" s="16"/>
      <c r="AT25" s="16"/>
      <c r="AU25" s="16"/>
    </row>
    <row r="26" spans="1:50" x14ac:dyDescent="0.25">
      <c r="P26" t="str">
        <f t="shared" si="18"/>
        <v xml:space="preserve">2017-18 </v>
      </c>
      <c r="Q26">
        <f t="shared" ref="Q26:Y26" si="38">Q$3*Q13</f>
        <v>3806</v>
      </c>
      <c r="R26">
        <f t="shared" si="38"/>
        <v>4556</v>
      </c>
      <c r="S26">
        <f t="shared" si="38"/>
        <v>3342</v>
      </c>
      <c r="T26">
        <f t="shared" si="38"/>
        <v>2260</v>
      </c>
      <c r="U26">
        <f t="shared" si="38"/>
        <v>1520</v>
      </c>
      <c r="V26">
        <f t="shared" si="38"/>
        <v>1356</v>
      </c>
      <c r="W26">
        <f t="shared" si="38"/>
        <v>868</v>
      </c>
      <c r="X26">
        <f t="shared" si="38"/>
        <v>264</v>
      </c>
      <c r="Y26">
        <f t="shared" si="38"/>
        <v>63</v>
      </c>
      <c r="Z26">
        <f t="shared" si="20"/>
        <v>2.1325529147451814</v>
      </c>
      <c r="AB26" t="str">
        <f t="shared" si="21"/>
        <v xml:space="preserve">2017-18 </v>
      </c>
      <c r="AD26" s="16">
        <f t="shared" ref="AD26:AJ26" si="39">IF(AD13&gt;30,AD13/AC12,"")</f>
        <v>0.62846263683960024</v>
      </c>
      <c r="AE26" s="16">
        <f t="shared" si="39"/>
        <v>0.73843663274745608</v>
      </c>
      <c r="AF26" s="16">
        <f t="shared" si="39"/>
        <v>0.79076479076479078</v>
      </c>
      <c r="AG26" s="16">
        <f t="shared" si="39"/>
        <v>0.83595922150139013</v>
      </c>
      <c r="AH26" s="16">
        <f t="shared" si="39"/>
        <v>0.81270903010033446</v>
      </c>
      <c r="AI26" s="16">
        <f t="shared" si="39"/>
        <v>0.7384615384615385</v>
      </c>
      <c r="AJ26" s="16">
        <f t="shared" si="39"/>
        <v>0.72058823529411764</v>
      </c>
    </row>
    <row r="27" spans="1:50" x14ac:dyDescent="0.25">
      <c r="P27">
        <f t="shared" si="18"/>
        <v>0</v>
      </c>
      <c r="Q27">
        <f t="shared" ref="Q27:Y27" si="40">Q$3*Q14</f>
        <v>14311</v>
      </c>
      <c r="R27">
        <f t="shared" si="40"/>
        <v>13204</v>
      </c>
      <c r="S27">
        <f t="shared" si="40"/>
        <v>9579</v>
      </c>
      <c r="T27">
        <f t="shared" si="40"/>
        <v>6576</v>
      </c>
      <c r="U27">
        <f t="shared" si="40"/>
        <v>4510</v>
      </c>
      <c r="V27">
        <f t="shared" si="40"/>
        <v>2916</v>
      </c>
      <c r="W27">
        <f t="shared" si="40"/>
        <v>1344</v>
      </c>
      <c r="X27">
        <f t="shared" si="40"/>
        <v>392</v>
      </c>
      <c r="Y27">
        <f t="shared" si="40"/>
        <v>81</v>
      </c>
      <c r="Z27" s="15">
        <f t="shared" si="20"/>
        <v>1.9319775083978385</v>
      </c>
      <c r="AD27" s="16"/>
      <c r="AE27" s="16"/>
      <c r="AF27" s="16"/>
      <c r="AG27" s="16"/>
      <c r="AH27" s="16"/>
      <c r="AI27" s="16"/>
      <c r="AJ27" s="16"/>
    </row>
    <row r="28" spans="1:50" x14ac:dyDescent="0.25">
      <c r="AC28" s="23" t="s">
        <v>46</v>
      </c>
      <c r="AD28" s="23"/>
      <c r="AE28" s="16"/>
      <c r="AF28" s="16"/>
      <c r="AG28" s="16"/>
      <c r="AH28" s="16" t="str">
        <f>IF(AH14&gt;30,AH14/AG13,"")</f>
        <v/>
      </c>
      <c r="AI28" s="16" t="str">
        <f>IF(AI14&gt;30,AI14/AH13,"")</f>
        <v/>
      </c>
      <c r="AJ28" s="16" t="str">
        <f>IF(AJ14&gt;30,AJ14/AI13,"")</f>
        <v/>
      </c>
    </row>
    <row r="29" spans="1:50" x14ac:dyDescent="0.25">
      <c r="AC29" s="8">
        <v>1</v>
      </c>
      <c r="AD29" s="8">
        <v>2</v>
      </c>
      <c r="AE29" s="8">
        <v>3</v>
      </c>
      <c r="AF29" s="8">
        <v>4</v>
      </c>
      <c r="AG29" s="8">
        <v>5</v>
      </c>
      <c r="AH29" s="8">
        <v>6</v>
      </c>
      <c r="AI29" s="8">
        <v>7</v>
      </c>
      <c r="AJ29" s="8">
        <v>8</v>
      </c>
      <c r="AK29" s="8">
        <v>9</v>
      </c>
      <c r="AN29" s="17"/>
      <c r="AO29" s="17"/>
      <c r="AP29" s="17"/>
      <c r="AQ29" s="17"/>
      <c r="AR29" s="17"/>
      <c r="AS29" s="17"/>
      <c r="AT29" s="17"/>
      <c r="AU29" s="17"/>
      <c r="AV29" s="18"/>
      <c r="AW29" s="17"/>
      <c r="AX29" s="19"/>
    </row>
    <row r="30" spans="1:50" x14ac:dyDescent="0.25">
      <c r="AB30" t="str">
        <f t="shared" ref="AB30:AB39" si="41">AB17</f>
        <v>2008-09</v>
      </c>
      <c r="AN30" s="17"/>
      <c r="AO30" s="17"/>
      <c r="AP30" s="17"/>
      <c r="AQ30" s="17"/>
      <c r="AR30" s="17"/>
      <c r="AS30" s="17"/>
      <c r="AT30" s="17"/>
      <c r="AU30" s="17"/>
      <c r="AV30" s="18"/>
      <c r="AW30" s="17"/>
      <c r="AX30" s="19"/>
    </row>
    <row r="31" spans="1:50" x14ac:dyDescent="0.25">
      <c r="AB31" t="str">
        <f t="shared" si="41"/>
        <v>2009-10</v>
      </c>
      <c r="AN31" s="17"/>
      <c r="AO31" s="17"/>
      <c r="AP31" s="17"/>
      <c r="AQ31" s="17"/>
      <c r="AR31" s="17"/>
      <c r="AS31" s="17"/>
      <c r="AT31" s="17"/>
      <c r="AU31" s="17"/>
      <c r="AV31" s="18"/>
      <c r="AW31" s="17"/>
      <c r="AX31" s="19"/>
    </row>
    <row r="32" spans="1:50" x14ac:dyDescent="0.25">
      <c r="A32" s="14"/>
      <c r="B32" s="14"/>
      <c r="AB32" t="str">
        <f t="shared" si="41"/>
        <v>2010-11</v>
      </c>
      <c r="AD32" s="16">
        <f>PRODUCT($AD19:AD19)</f>
        <v>0.56565656565656564</v>
      </c>
      <c r="AE32" s="16"/>
      <c r="AF32" s="16"/>
      <c r="AG32" s="16"/>
      <c r="AH32" s="16"/>
      <c r="AI32" s="16"/>
      <c r="AJ32" s="16"/>
      <c r="AN32" s="17"/>
      <c r="AO32" s="17"/>
      <c r="AP32" s="17"/>
      <c r="AQ32" s="17"/>
      <c r="AR32" s="17"/>
      <c r="AS32" s="17"/>
      <c r="AT32" s="17"/>
      <c r="AU32" s="17"/>
      <c r="AV32" s="18"/>
      <c r="AW32" s="17"/>
      <c r="AX32" s="19"/>
    </row>
    <row r="33" spans="1:50" x14ac:dyDescent="0.25">
      <c r="A33" s="9"/>
      <c r="AB33" t="str">
        <f t="shared" si="41"/>
        <v>2011-12</v>
      </c>
      <c r="AD33" s="16">
        <f>PRODUCT($AD20:AD20)</f>
        <v>0.59447983014861994</v>
      </c>
      <c r="AE33" s="16">
        <f>PRODUCT($AD20:AE20)</f>
        <v>0.46709129511677278</v>
      </c>
      <c r="AF33" s="16"/>
      <c r="AG33" s="16"/>
      <c r="AH33" s="16"/>
      <c r="AI33" s="16"/>
      <c r="AJ33" s="16"/>
      <c r="AN33" s="17"/>
      <c r="AO33" s="17"/>
      <c r="AP33" s="17"/>
      <c r="AQ33" s="17"/>
      <c r="AR33" s="17"/>
      <c r="AS33" s="17"/>
      <c r="AT33" s="17"/>
      <c r="AU33" s="17"/>
      <c r="AV33" s="18"/>
      <c r="AW33" s="17"/>
      <c r="AX33" s="19"/>
    </row>
    <row r="34" spans="1:50" x14ac:dyDescent="0.25">
      <c r="A34" s="9"/>
      <c r="AB34" t="str">
        <f t="shared" si="41"/>
        <v>2012-13</v>
      </c>
      <c r="AD34" s="16">
        <f>PRODUCT($AD21:AD21)</f>
        <v>0.54431372549019608</v>
      </c>
      <c r="AE34" s="16">
        <f>PRODUCT($AD21:AE21)</f>
        <v>0.3615798319327731</v>
      </c>
      <c r="AF34" s="16">
        <f>PRODUCT($AD21:AF21)</f>
        <v>0.2547494270435447</v>
      </c>
      <c r="AG34" s="16"/>
      <c r="AH34" s="16"/>
      <c r="AI34" s="16"/>
      <c r="AJ34" s="16"/>
      <c r="AN34" s="17"/>
      <c r="AO34" s="17"/>
      <c r="AP34" s="17"/>
      <c r="AQ34" s="17"/>
      <c r="AR34" s="17"/>
      <c r="AS34" s="17"/>
      <c r="AT34" s="17"/>
      <c r="AU34" s="17"/>
      <c r="AV34" s="18"/>
      <c r="AW34" s="17"/>
      <c r="AX34" s="19"/>
    </row>
    <row r="35" spans="1:50" x14ac:dyDescent="0.25">
      <c r="A35" s="9"/>
      <c r="AB35" t="str">
        <f t="shared" si="41"/>
        <v>2013-14</v>
      </c>
      <c r="AD35" s="16">
        <f>PRODUCT($AD22:AD22)</f>
        <v>0.56740535549399818</v>
      </c>
      <c r="AE35" s="16">
        <f>PRODUCT($AD22:AE22)</f>
        <v>0.4153341795258661</v>
      </c>
      <c r="AF35" s="16">
        <f>PRODUCT($AD22:AF22)</f>
        <v>0.32601500113320669</v>
      </c>
      <c r="AG35" s="16"/>
      <c r="AH35" s="16"/>
      <c r="AI35" s="16"/>
      <c r="AJ35" s="16"/>
      <c r="AN35" s="17"/>
      <c r="AO35" s="17"/>
      <c r="AP35" s="17"/>
      <c r="AQ35" s="17"/>
      <c r="AR35" s="17"/>
      <c r="AS35" s="17"/>
      <c r="AT35" s="17"/>
      <c r="AU35" s="17"/>
      <c r="AV35" s="18"/>
      <c r="AW35" s="17"/>
      <c r="AX35" s="19"/>
    </row>
    <row r="36" spans="1:50" x14ac:dyDescent="0.25">
      <c r="A36" s="9"/>
      <c r="AB36" t="str">
        <f t="shared" si="41"/>
        <v>2014-15</v>
      </c>
      <c r="AD36" s="16">
        <f>PRODUCT($AD23:AD23)</f>
        <v>0.59146532789457174</v>
      </c>
      <c r="AE36" s="16">
        <f>PRODUCT($AD23:AE23)</f>
        <v>0.44756936935878905</v>
      </c>
      <c r="AF36" s="16">
        <f>PRODUCT($AD23:AF23)</f>
        <v>0.35417891039809685</v>
      </c>
      <c r="AG36" s="16">
        <f>PRODUCT($AD23:AG23)</f>
        <v>0.2789765390121996</v>
      </c>
      <c r="AH36" s="16"/>
      <c r="AI36" s="16"/>
      <c r="AJ36" s="16"/>
      <c r="AN36" s="17"/>
      <c r="AO36" s="17"/>
      <c r="AP36" s="17"/>
      <c r="AQ36" s="17"/>
      <c r="AR36" s="17"/>
      <c r="AS36" s="17"/>
      <c r="AT36" s="17"/>
      <c r="AU36" s="17"/>
      <c r="AV36" s="18"/>
      <c r="AW36" s="17"/>
      <c r="AX36" s="19"/>
    </row>
    <row r="37" spans="1:50" x14ac:dyDescent="0.25">
      <c r="A37" s="9"/>
      <c r="AB37" t="str">
        <f t="shared" si="41"/>
        <v>2015-16</v>
      </c>
      <c r="AD37" s="16">
        <f>PRODUCT($AD24:AD24)</f>
        <v>0.58133387555917038</v>
      </c>
      <c r="AE37" s="16">
        <f>PRODUCT($AD24:AE24)</f>
        <v>0.43021790790718439</v>
      </c>
      <c r="AF37" s="16">
        <f>PRODUCT($AD24:AF24)</f>
        <v>0.33954832731599288</v>
      </c>
      <c r="AG37" s="16">
        <f>PRODUCT($AD24:AG24)</f>
        <v>0.27788905394766583</v>
      </c>
      <c r="AH37" s="16">
        <f>PRODUCT($AD24:AH24)</f>
        <v>0.21264553693386604</v>
      </c>
      <c r="AI37" s="16"/>
      <c r="AJ37" s="16"/>
      <c r="AN37" s="17"/>
      <c r="AO37" s="17"/>
      <c r="AP37" s="17"/>
      <c r="AQ37" s="17"/>
      <c r="AR37" s="17"/>
      <c r="AS37" s="17"/>
      <c r="AT37" s="17"/>
      <c r="AU37" s="17"/>
      <c r="AV37" s="18"/>
      <c r="AW37" s="17"/>
      <c r="AX37" s="19"/>
    </row>
    <row r="38" spans="1:50" x14ac:dyDescent="0.25">
      <c r="A38" s="9"/>
      <c r="AB38" t="str">
        <f t="shared" si="41"/>
        <v>2016-17</v>
      </c>
      <c r="AD38" s="16">
        <f>PRODUCT($AD25:AD25)</f>
        <v>0.58942202835332602</v>
      </c>
      <c r="AE38" s="16">
        <f>PRODUCT($AD25:AE25)</f>
        <v>0.42861433961055084</v>
      </c>
      <c r="AF38" s="16">
        <f>PRODUCT($AD25:AF25)</f>
        <v>0.33152320605002467</v>
      </c>
      <c r="AG38" s="16">
        <f>PRODUCT($AD25:AG25)</f>
        <v>0.27009656296718632</v>
      </c>
      <c r="AH38" s="16">
        <f>PRODUCT($AD25:AH25)</f>
        <v>0.21345017134184938</v>
      </c>
      <c r="AI38" s="16">
        <f>PRODUCT($AD25:AI25)</f>
        <v>0.16493876876415633</v>
      </c>
      <c r="AJ38" s="16"/>
      <c r="AN38" s="17"/>
      <c r="AO38" s="17"/>
      <c r="AP38" s="17"/>
      <c r="AQ38" s="17"/>
      <c r="AR38" s="17"/>
      <c r="AS38" s="17"/>
      <c r="AT38" s="17"/>
      <c r="AU38" s="17"/>
    </row>
    <row r="39" spans="1:50" x14ac:dyDescent="0.25">
      <c r="A39" s="9"/>
      <c r="AB39" t="str">
        <f t="shared" si="41"/>
        <v xml:space="preserve">2017-18 </v>
      </c>
      <c r="AD39" s="16">
        <f>PRODUCT($AD26:AD26)</f>
        <v>0.62846263683960024</v>
      </c>
      <c r="AE39" s="16">
        <f>PRODUCT($AD26:AE26)</f>
        <v>0.46407983335542174</v>
      </c>
      <c r="AF39" s="16">
        <f>PRODUCT($AD26:AF26)</f>
        <v>0.36697799232145906</v>
      </c>
      <c r="AG39" s="16">
        <f>PRODUCT($AD26:AG26)</f>
        <v>0.30677863676919004</v>
      </c>
      <c r="AH39" s="16">
        <f>PRODUCT($AD26:AH26)</f>
        <v>0.24932176834419123</v>
      </c>
      <c r="AI39" s="16">
        <f>PRODUCT($AD26:AI26)</f>
        <v>0.18411453662340277</v>
      </c>
      <c r="AJ39" s="16">
        <f>PRODUCT($AD26:AJ26)</f>
        <v>0.13267076903745201</v>
      </c>
      <c r="AK39" s="16"/>
    </row>
    <row r="40" spans="1:50" x14ac:dyDescent="0.25">
      <c r="A40" s="9"/>
      <c r="AD40" s="16"/>
      <c r="AE40" s="16"/>
      <c r="AF40" s="16"/>
      <c r="AG40" s="16"/>
      <c r="AH40" s="16"/>
      <c r="AI40" s="16"/>
      <c r="AJ40" s="16"/>
      <c r="AK40" s="16"/>
    </row>
    <row r="41" spans="1:50" x14ac:dyDescent="0.25">
      <c r="A41" s="9"/>
      <c r="AC41" s="8" t="s">
        <v>47</v>
      </c>
      <c r="AD41" s="16"/>
      <c r="AE41" s="16"/>
      <c r="AF41" s="16"/>
      <c r="AG41" s="16"/>
      <c r="AH41" s="16"/>
      <c r="AI41" s="16"/>
      <c r="AJ41" s="16"/>
      <c r="AK41" s="16"/>
    </row>
    <row r="42" spans="1:50" x14ac:dyDescent="0.25">
      <c r="A42" s="9"/>
      <c r="AD42" s="8" t="s">
        <v>35</v>
      </c>
      <c r="AE42" s="8" t="s">
        <v>36</v>
      </c>
      <c r="AF42" s="8" t="s">
        <v>37</v>
      </c>
      <c r="AG42" s="8" t="s">
        <v>38</v>
      </c>
      <c r="AH42" s="8" t="s">
        <v>39</v>
      </c>
      <c r="AI42" s="8" t="s">
        <v>40</v>
      </c>
      <c r="AJ42" s="8" t="s">
        <v>41</v>
      </c>
      <c r="AK42" s="8" t="s">
        <v>43</v>
      </c>
      <c r="AL42" s="8" t="s">
        <v>44</v>
      </c>
    </row>
    <row r="43" spans="1:50" x14ac:dyDescent="0.25">
      <c r="A43" s="9"/>
      <c r="AB43" t="str">
        <f t="shared" ref="AB43:AB50" si="42">AB32</f>
        <v>2010-11</v>
      </c>
      <c r="AD43" s="17">
        <f t="shared" ref="AD43:AD50" si="43">1-AD32</f>
        <v>0.43434343434343436</v>
      </c>
      <c r="AE43" s="17"/>
      <c r="AF43" s="17"/>
      <c r="AG43" s="17"/>
      <c r="AH43" s="17"/>
      <c r="AI43" s="17"/>
      <c r="AJ43" s="17"/>
    </row>
    <row r="44" spans="1:50" x14ac:dyDescent="0.25">
      <c r="A44" s="9"/>
      <c r="AB44" t="str">
        <f t="shared" si="42"/>
        <v>2011-12</v>
      </c>
      <c r="AD44" s="17">
        <f t="shared" si="43"/>
        <v>0.40552016985138006</v>
      </c>
      <c r="AE44" s="17">
        <f t="shared" ref="AE44:AE50" si="44">1-AE33</f>
        <v>0.53290870488322728</v>
      </c>
      <c r="AF44" s="17"/>
      <c r="AG44" s="17"/>
      <c r="AH44" s="17"/>
      <c r="AI44" s="17"/>
      <c r="AJ44" s="17"/>
    </row>
    <row r="45" spans="1:50" x14ac:dyDescent="0.25">
      <c r="A45" s="9"/>
      <c r="AB45" t="str">
        <f t="shared" si="42"/>
        <v>2012-13</v>
      </c>
      <c r="AD45" s="17">
        <f t="shared" si="43"/>
        <v>0.45568627450980392</v>
      </c>
      <c r="AE45" s="17">
        <f t="shared" si="44"/>
        <v>0.6384201680672269</v>
      </c>
      <c r="AF45" s="17">
        <f t="shared" ref="AF45:AF50" si="45">1-AF34</f>
        <v>0.74525057295645536</v>
      </c>
      <c r="AG45" s="17"/>
      <c r="AH45" s="17"/>
      <c r="AI45" s="17"/>
      <c r="AJ45" s="17"/>
    </row>
    <row r="46" spans="1:50" x14ac:dyDescent="0.25">
      <c r="A46" s="9"/>
      <c r="AB46" t="str">
        <f t="shared" si="42"/>
        <v>2013-14</v>
      </c>
      <c r="AD46" s="17">
        <f t="shared" si="43"/>
        <v>0.43259464450600182</v>
      </c>
      <c r="AE46" s="17">
        <f t="shared" si="44"/>
        <v>0.58466582047413396</v>
      </c>
      <c r="AF46" s="17">
        <f t="shared" si="45"/>
        <v>0.67398499886679331</v>
      </c>
      <c r="AG46" s="17"/>
      <c r="AH46" s="17"/>
      <c r="AI46" s="17"/>
      <c r="AJ46" s="17"/>
    </row>
    <row r="47" spans="1:50" x14ac:dyDescent="0.25">
      <c r="A47" s="9"/>
      <c r="AB47" t="str">
        <f t="shared" si="42"/>
        <v>2014-15</v>
      </c>
      <c r="AD47" s="17">
        <f t="shared" si="43"/>
        <v>0.40853467210542826</v>
      </c>
      <c r="AE47" s="17">
        <f t="shared" si="44"/>
        <v>0.55243063064121101</v>
      </c>
      <c r="AF47" s="17">
        <f t="shared" si="45"/>
        <v>0.64582108960190321</v>
      </c>
      <c r="AG47" s="17">
        <f>1-AG36</f>
        <v>0.72102346098780035</v>
      </c>
      <c r="AH47" s="17"/>
      <c r="AI47" s="17"/>
      <c r="AJ47" s="17"/>
    </row>
    <row r="48" spans="1:50" x14ac:dyDescent="0.25">
      <c r="A48" s="9"/>
      <c r="AB48" t="str">
        <f t="shared" si="42"/>
        <v>2015-16</v>
      </c>
      <c r="AD48" s="17">
        <f t="shared" si="43"/>
        <v>0.41866612444082962</v>
      </c>
      <c r="AE48" s="17">
        <f t="shared" si="44"/>
        <v>0.56978209209281561</v>
      </c>
      <c r="AF48" s="17">
        <f t="shared" si="45"/>
        <v>0.66045167268400706</v>
      </c>
      <c r="AG48" s="17">
        <f>1-AG37</f>
        <v>0.72211094605233417</v>
      </c>
      <c r="AH48" s="17">
        <f>1-AH37</f>
        <v>0.78735446306613399</v>
      </c>
      <c r="AI48" s="20"/>
      <c r="AJ48" s="20"/>
      <c r="AK48" s="20"/>
      <c r="AL48" s="20"/>
    </row>
    <row r="49" spans="1:38" x14ac:dyDescent="0.25">
      <c r="A49" s="9"/>
      <c r="AB49" t="str">
        <f t="shared" si="42"/>
        <v>2016-17</v>
      </c>
      <c r="AD49" s="17">
        <f t="shared" si="43"/>
        <v>0.41057797164667398</v>
      </c>
      <c r="AE49" s="17">
        <f t="shared" si="44"/>
        <v>0.57138566038944916</v>
      </c>
      <c r="AF49" s="17">
        <f t="shared" si="45"/>
        <v>0.66847679394997539</v>
      </c>
      <c r="AG49" s="17">
        <f>1-AG38</f>
        <v>0.72990343703281368</v>
      </c>
      <c r="AH49" s="17">
        <f>1-AH38</f>
        <v>0.7865498286581506</v>
      </c>
      <c r="AI49" s="17">
        <f>1-AI38</f>
        <v>0.83506123123584364</v>
      </c>
      <c r="AJ49" s="20"/>
      <c r="AK49" s="20"/>
      <c r="AL49" s="20"/>
    </row>
    <row r="50" spans="1:38" x14ac:dyDescent="0.25">
      <c r="A50" s="9"/>
      <c r="AB50" t="str">
        <f t="shared" si="42"/>
        <v xml:space="preserve">2017-18 </v>
      </c>
      <c r="AD50" s="17">
        <f t="shared" si="43"/>
        <v>0.37153736316039976</v>
      </c>
      <c r="AE50" s="17">
        <f t="shared" si="44"/>
        <v>0.53592016664457831</v>
      </c>
      <c r="AF50" s="17">
        <f t="shared" si="45"/>
        <v>0.63302200767854089</v>
      </c>
      <c r="AG50" s="17">
        <f>1-AG39</f>
        <v>0.69322136323080996</v>
      </c>
      <c r="AH50" s="17">
        <f>1-AH39</f>
        <v>0.75067823165580871</v>
      </c>
      <c r="AI50" s="17">
        <f>1-AI39</f>
        <v>0.81588546337659729</v>
      </c>
      <c r="AJ50" s="17">
        <f>1-AJ39</f>
        <v>0.86732923096254799</v>
      </c>
      <c r="AK50" s="20"/>
      <c r="AL50" s="20"/>
    </row>
    <row r="51" spans="1:38" x14ac:dyDescent="0.25">
      <c r="A51" s="9"/>
      <c r="AD51" s="17"/>
      <c r="AE51" s="17"/>
      <c r="AF51" s="17"/>
      <c r="AG51" s="17"/>
      <c r="AH51" s="17"/>
      <c r="AI51" s="17"/>
      <c r="AJ51" s="17"/>
    </row>
    <row r="52" spans="1:38" x14ac:dyDescent="0.25">
      <c r="A52" s="9"/>
      <c r="AC52" s="8" t="s">
        <v>57</v>
      </c>
      <c r="AD52" s="8"/>
      <c r="AE52" s="8"/>
      <c r="AF52" s="8"/>
      <c r="AG52" s="8"/>
      <c r="AH52" s="8"/>
      <c r="AI52" s="8"/>
      <c r="AJ52" s="8"/>
    </row>
    <row r="53" spans="1:38" x14ac:dyDescent="0.25">
      <c r="AC53" s="8">
        <v>1</v>
      </c>
      <c r="AD53" s="8">
        <v>2</v>
      </c>
      <c r="AE53" s="8">
        <v>3</v>
      </c>
      <c r="AF53" s="8">
        <v>4</v>
      </c>
      <c r="AG53" s="8">
        <v>5</v>
      </c>
      <c r="AH53" s="8">
        <v>6</v>
      </c>
      <c r="AI53" s="8">
        <v>7</v>
      </c>
      <c r="AJ53" s="8">
        <v>8</v>
      </c>
    </row>
    <row r="54" spans="1:38" x14ac:dyDescent="0.25">
      <c r="AB54" t="str">
        <f t="shared" ref="AB54:AB61" si="46">AB32</f>
        <v>2010-11</v>
      </c>
      <c r="AC54" s="17">
        <f>AD43</f>
        <v>0.43434343434343436</v>
      </c>
      <c r="AD54" s="17">
        <f>AD32</f>
        <v>0.56565656565656564</v>
      </c>
      <c r="AE54" s="17"/>
      <c r="AF54" s="17"/>
      <c r="AG54" s="17"/>
      <c r="AH54" s="17"/>
      <c r="AI54" s="17"/>
      <c r="AJ54" s="17"/>
    </row>
    <row r="55" spans="1:38" x14ac:dyDescent="0.25">
      <c r="AB55" t="str">
        <f t="shared" si="46"/>
        <v>2011-12</v>
      </c>
      <c r="AC55" s="17">
        <f t="shared" ref="AC55:AC61" si="47">AD44</f>
        <v>0.40552016985138006</v>
      </c>
      <c r="AD55" s="17">
        <f t="shared" ref="AD55:AD61" si="48">AD33-AE33</f>
        <v>0.12738853503184716</v>
      </c>
      <c r="AE55" s="17">
        <f>AE33</f>
        <v>0.46709129511677278</v>
      </c>
      <c r="AF55" s="17"/>
      <c r="AG55" s="17"/>
      <c r="AH55" s="17"/>
      <c r="AI55" s="17"/>
      <c r="AJ55" s="17"/>
    </row>
    <row r="56" spans="1:38" x14ac:dyDescent="0.25">
      <c r="A56" s="14"/>
      <c r="B56" s="14"/>
      <c r="AB56" t="str">
        <f t="shared" si="46"/>
        <v>2012-13</v>
      </c>
      <c r="AC56" s="17">
        <f t="shared" si="47"/>
        <v>0.45568627450980392</v>
      </c>
      <c r="AD56" s="17">
        <f t="shared" si="48"/>
        <v>0.18273389355742298</v>
      </c>
      <c r="AE56" s="17">
        <f t="shared" ref="AE56:AE61" si="49">AE34-AF34</f>
        <v>0.1068304048892284</v>
      </c>
      <c r="AF56" s="17">
        <f>AF34</f>
        <v>0.2547494270435447</v>
      </c>
      <c r="AG56" s="17"/>
      <c r="AH56" s="17"/>
      <c r="AI56" s="17"/>
      <c r="AJ56" s="17"/>
    </row>
    <row r="57" spans="1:38" x14ac:dyDescent="0.25">
      <c r="A57" s="9"/>
      <c r="AB57" t="str">
        <f t="shared" si="46"/>
        <v>2013-14</v>
      </c>
      <c r="AC57" s="17">
        <f t="shared" si="47"/>
        <v>0.43259464450600182</v>
      </c>
      <c r="AD57" s="17">
        <f t="shared" si="48"/>
        <v>0.15207117596813208</v>
      </c>
      <c r="AE57" s="17">
        <f t="shared" si="49"/>
        <v>8.9319178392659404E-2</v>
      </c>
      <c r="AF57" s="17">
        <f>AF35</f>
        <v>0.32601500113320669</v>
      </c>
      <c r="AG57" s="17"/>
      <c r="AH57" s="17"/>
      <c r="AI57" s="17"/>
      <c r="AJ57" s="17"/>
    </row>
    <row r="58" spans="1:38" x14ac:dyDescent="0.25">
      <c r="A58" s="9"/>
      <c r="E58" s="8"/>
      <c r="AB58" t="str">
        <f t="shared" si="46"/>
        <v>2014-15</v>
      </c>
      <c r="AC58" s="17">
        <f t="shared" si="47"/>
        <v>0.40853467210542826</v>
      </c>
      <c r="AD58" s="17">
        <f t="shared" si="48"/>
        <v>0.14389595853578269</v>
      </c>
      <c r="AE58" s="17">
        <f t="shared" si="49"/>
        <v>9.3390458960692202E-2</v>
      </c>
      <c r="AF58" s="17">
        <f>AF36-AG36</f>
        <v>7.5202371385897249E-2</v>
      </c>
      <c r="AG58" s="17">
        <f>AG36</f>
        <v>0.2789765390121996</v>
      </c>
      <c r="AH58" s="17"/>
      <c r="AI58" s="17"/>
      <c r="AJ58" s="17"/>
    </row>
    <row r="59" spans="1:38" x14ac:dyDescent="0.25">
      <c r="A59" s="9"/>
      <c r="AB59" t="str">
        <f t="shared" si="46"/>
        <v>2015-16</v>
      </c>
      <c r="AC59" s="17">
        <f t="shared" si="47"/>
        <v>0.41866612444082962</v>
      </c>
      <c r="AD59" s="17">
        <f t="shared" si="48"/>
        <v>0.15111596765198598</v>
      </c>
      <c r="AE59" s="17">
        <f t="shared" si="49"/>
        <v>9.0669580591191512E-2</v>
      </c>
      <c r="AF59" s="17">
        <f>AF37-AG37</f>
        <v>6.165927336832705E-2</v>
      </c>
      <c r="AG59" s="17">
        <f>AG37-AH37</f>
        <v>6.5243517013799796E-2</v>
      </c>
      <c r="AH59" s="17">
        <f>AH37</f>
        <v>0.21264553693386604</v>
      </c>
      <c r="AI59" s="17"/>
      <c r="AJ59" s="17"/>
    </row>
    <row r="60" spans="1:38" x14ac:dyDescent="0.25">
      <c r="A60" s="9"/>
      <c r="AB60" t="str">
        <f t="shared" si="46"/>
        <v>2016-17</v>
      </c>
      <c r="AC60" s="17">
        <f t="shared" si="47"/>
        <v>0.41057797164667398</v>
      </c>
      <c r="AD60" s="17">
        <f t="shared" si="48"/>
        <v>0.16080768874277518</v>
      </c>
      <c r="AE60" s="17">
        <f t="shared" si="49"/>
        <v>9.7091133560526177E-2</v>
      </c>
      <c r="AF60" s="17">
        <f>AF38-AG38</f>
        <v>6.142664308283835E-2</v>
      </c>
      <c r="AG60" s="17">
        <f>AG38-AH38</f>
        <v>5.6646391625336939E-2</v>
      </c>
      <c r="AH60" s="17">
        <f>AH38-AI38</f>
        <v>4.8511402577693041E-2</v>
      </c>
      <c r="AI60" s="17">
        <f>AI38</f>
        <v>0.16493876876415633</v>
      </c>
      <c r="AJ60" s="17"/>
    </row>
    <row r="61" spans="1:38" x14ac:dyDescent="0.25">
      <c r="A61" s="9"/>
      <c r="AB61" t="str">
        <f t="shared" si="46"/>
        <v xml:space="preserve">2017-18 </v>
      </c>
      <c r="AC61" s="17">
        <f t="shared" si="47"/>
        <v>0.37153736316039976</v>
      </c>
      <c r="AD61" s="17">
        <f t="shared" si="48"/>
        <v>0.1643828034841785</v>
      </c>
      <c r="AE61" s="17">
        <f t="shared" si="49"/>
        <v>9.7101841033962688E-2</v>
      </c>
      <c r="AF61" s="17">
        <f>AF39-AG39</f>
        <v>6.0199355552269018E-2</v>
      </c>
      <c r="AG61" s="17">
        <f>AG39-AH39</f>
        <v>5.7456868424998808E-2</v>
      </c>
      <c r="AH61" s="17">
        <f>AH39-AI39</f>
        <v>6.5207231720788461E-2</v>
      </c>
      <c r="AI61" s="17">
        <f>AI39-AJ39</f>
        <v>5.1443767585950761E-2</v>
      </c>
      <c r="AJ61" s="17">
        <f>AJ39</f>
        <v>0.13267076903745201</v>
      </c>
    </row>
    <row r="62" spans="1:38" x14ac:dyDescent="0.25">
      <c r="A62" s="9"/>
      <c r="AC62" s="17"/>
      <c r="AD62" s="17"/>
      <c r="AE62" s="17"/>
      <c r="AF62" s="17"/>
      <c r="AG62" s="17"/>
      <c r="AH62" s="17"/>
      <c r="AI62" s="17"/>
      <c r="AJ62" s="17"/>
    </row>
    <row r="63" spans="1:38" x14ac:dyDescent="0.25">
      <c r="A63" s="9"/>
      <c r="AC63" s="24" t="s">
        <v>58</v>
      </c>
    </row>
    <row r="64" spans="1:38" x14ac:dyDescent="0.25">
      <c r="A64" s="9"/>
      <c r="AB64" t="str">
        <f t="shared" ref="AB64:AB71" si="50">AB54</f>
        <v>2010-11</v>
      </c>
      <c r="AC64" s="20">
        <f t="shared" ref="AC64:AD70" si="51">AC54*AC$29</f>
        <v>0.43434343434343436</v>
      </c>
      <c r="AD64" s="20">
        <f t="shared" si="51"/>
        <v>1.1313131313131313</v>
      </c>
      <c r="AE64" s="20"/>
      <c r="AF64" s="20"/>
      <c r="AG64" s="20"/>
      <c r="AH64" s="20"/>
      <c r="AI64" s="20"/>
      <c r="AJ64" s="20"/>
      <c r="AK64" s="19"/>
      <c r="AL64" s="20"/>
    </row>
    <row r="65" spans="1:80" x14ac:dyDescent="0.25">
      <c r="A65" s="9"/>
      <c r="AB65" t="str">
        <f t="shared" si="50"/>
        <v>2011-12</v>
      </c>
      <c r="AC65" s="20">
        <f t="shared" si="51"/>
        <v>0.40552016985138006</v>
      </c>
      <c r="AD65" s="20">
        <f t="shared" si="51"/>
        <v>0.25477707006369432</v>
      </c>
      <c r="AE65" s="20">
        <f t="shared" ref="AE65:AE70" si="52">AE55*AE$29</f>
        <v>1.4012738853503184</v>
      </c>
      <c r="AF65" s="20"/>
      <c r="AG65" s="20"/>
      <c r="AH65" s="20"/>
      <c r="AI65" s="20"/>
      <c r="AJ65" s="20"/>
      <c r="AK65" s="19"/>
      <c r="AL65" s="20"/>
    </row>
    <row r="66" spans="1:80" x14ac:dyDescent="0.25">
      <c r="A66" s="9"/>
      <c r="AB66" t="str">
        <f t="shared" si="50"/>
        <v>2012-13</v>
      </c>
      <c r="AC66" s="20">
        <f t="shared" si="51"/>
        <v>0.45568627450980392</v>
      </c>
      <c r="AD66" s="20">
        <f t="shared" si="51"/>
        <v>0.36546778711484595</v>
      </c>
      <c r="AE66" s="20">
        <f t="shared" si="52"/>
        <v>0.32049121466768521</v>
      </c>
      <c r="AF66" s="20">
        <f>AF56*AF$29</f>
        <v>1.0189977081741788</v>
      </c>
      <c r="AG66" s="20"/>
      <c r="AH66" s="20"/>
      <c r="AI66" s="20"/>
      <c r="AJ66" s="20"/>
      <c r="AK66" s="19"/>
      <c r="AL66" s="20"/>
    </row>
    <row r="67" spans="1:80" x14ac:dyDescent="0.25">
      <c r="A67" s="9"/>
      <c r="AB67" t="str">
        <f t="shared" si="50"/>
        <v>2013-14</v>
      </c>
      <c r="AC67" s="20">
        <f t="shared" si="51"/>
        <v>0.43259464450600182</v>
      </c>
      <c r="AD67" s="20">
        <f t="shared" si="51"/>
        <v>0.30414235193626415</v>
      </c>
      <c r="AE67" s="20">
        <f t="shared" si="52"/>
        <v>0.26795753517797821</v>
      </c>
      <c r="AF67" s="20">
        <f>AF57*AF$29</f>
        <v>1.3040600045328268</v>
      </c>
      <c r="AG67" s="20"/>
      <c r="AH67" s="20"/>
      <c r="AI67" s="20"/>
      <c r="AJ67" s="20"/>
      <c r="AK67" s="19"/>
      <c r="AL67" s="20"/>
    </row>
    <row r="68" spans="1:80" x14ac:dyDescent="0.25">
      <c r="A68" s="9"/>
      <c r="AB68" t="str">
        <f t="shared" si="50"/>
        <v>2014-15</v>
      </c>
      <c r="AC68" s="20">
        <f t="shared" si="51"/>
        <v>0.40853467210542826</v>
      </c>
      <c r="AD68" s="20">
        <f t="shared" si="51"/>
        <v>0.28779191707156537</v>
      </c>
      <c r="AE68" s="20">
        <f t="shared" si="52"/>
        <v>0.28017137688207661</v>
      </c>
      <c r="AF68" s="20">
        <f>AF58*AF$29</f>
        <v>0.30080948554358899</v>
      </c>
      <c r="AG68" s="20">
        <f>AG58*AG$29</f>
        <v>1.394882695060998</v>
      </c>
      <c r="AH68" s="20"/>
      <c r="AI68" s="20"/>
      <c r="AJ68" s="20"/>
      <c r="AK68" s="19"/>
      <c r="AL68" s="20"/>
    </row>
    <row r="69" spans="1:80" x14ac:dyDescent="0.25">
      <c r="A69" s="9"/>
      <c r="AB69" t="str">
        <f t="shared" si="50"/>
        <v>2015-16</v>
      </c>
      <c r="AC69" s="20">
        <f t="shared" si="51"/>
        <v>0.41866612444082962</v>
      </c>
      <c r="AD69" s="20">
        <f t="shared" si="51"/>
        <v>0.30223193530397197</v>
      </c>
      <c r="AE69" s="20">
        <f t="shared" si="52"/>
        <v>0.27200874177357454</v>
      </c>
      <c r="AF69" s="20">
        <f>AF59*AF$29</f>
        <v>0.2466370934733082</v>
      </c>
      <c r="AG69" s="20">
        <f>AG59*AG$29</f>
        <v>0.32621758506899901</v>
      </c>
      <c r="AH69" s="20">
        <f>AH59*AH$29</f>
        <v>1.2758732216031963</v>
      </c>
      <c r="AI69" s="20"/>
      <c r="AJ69" s="20"/>
      <c r="AK69" s="19"/>
      <c r="AL69" s="20"/>
    </row>
    <row r="70" spans="1:80" x14ac:dyDescent="0.25">
      <c r="A70" s="9"/>
      <c r="AB70" t="str">
        <f t="shared" si="50"/>
        <v>2016-17</v>
      </c>
      <c r="AC70" s="20">
        <f t="shared" si="51"/>
        <v>0.41057797164667398</v>
      </c>
      <c r="AD70" s="20">
        <f t="shared" si="51"/>
        <v>0.32161537748555036</v>
      </c>
      <c r="AE70" s="20">
        <f t="shared" si="52"/>
        <v>0.29127340068157853</v>
      </c>
      <c r="AF70" s="20">
        <f>AF60*AF$29</f>
        <v>0.2457065723313534</v>
      </c>
      <c r="AG70" s="20">
        <f>AG60*AG$29</f>
        <v>0.28323195812668467</v>
      </c>
      <c r="AH70" s="20">
        <f>AH60*AH$29</f>
        <v>0.29106841546615825</v>
      </c>
      <c r="AI70" s="20">
        <f>AI60*AI$29</f>
        <v>1.1545713813490943</v>
      </c>
      <c r="AJ70" s="20"/>
      <c r="AK70" s="19"/>
      <c r="AL70" s="20"/>
    </row>
    <row r="71" spans="1:80" x14ac:dyDescent="0.25">
      <c r="A71" s="9"/>
      <c r="AB71" t="str">
        <f t="shared" si="50"/>
        <v xml:space="preserve">2017-18 </v>
      </c>
      <c r="AC71" s="20">
        <f t="shared" ref="AC71:AJ71" si="53">AC61*AC$29</f>
        <v>0.37153736316039976</v>
      </c>
      <c r="AD71" s="20">
        <f t="shared" si="53"/>
        <v>0.32876560696835699</v>
      </c>
      <c r="AE71" s="20">
        <f t="shared" si="53"/>
        <v>0.29130552310188806</v>
      </c>
      <c r="AF71" s="20">
        <f t="shared" si="53"/>
        <v>0.24079742220907607</v>
      </c>
      <c r="AG71" s="20">
        <f t="shared" si="53"/>
        <v>0.28728434212499404</v>
      </c>
      <c r="AH71" s="20">
        <f t="shared" si="53"/>
        <v>0.39124339032473077</v>
      </c>
      <c r="AI71" s="20">
        <f t="shared" si="53"/>
        <v>0.36010637310165533</v>
      </c>
      <c r="AJ71" s="20">
        <f t="shared" si="53"/>
        <v>1.0613661522996161</v>
      </c>
      <c r="AK71" s="19"/>
      <c r="AL71" s="20"/>
    </row>
    <row r="72" spans="1:80" x14ac:dyDescent="0.25">
      <c r="A72" s="9"/>
      <c r="AC72" s="20"/>
      <c r="AD72" s="20"/>
      <c r="AE72" s="20"/>
      <c r="AF72" s="20"/>
      <c r="AG72" s="20"/>
      <c r="AH72" s="20"/>
      <c r="AI72" s="20"/>
      <c r="AJ72" s="20"/>
      <c r="AK72" s="19"/>
      <c r="AL72" s="20"/>
    </row>
    <row r="73" spans="1:80" x14ac:dyDescent="0.25">
      <c r="A73" s="9"/>
      <c r="AC73" s="8" t="s">
        <v>59</v>
      </c>
      <c r="AD73" s="20"/>
      <c r="AE73" s="20"/>
      <c r="AF73" s="20"/>
      <c r="AG73" s="20"/>
      <c r="AH73" s="20"/>
      <c r="AI73" s="20"/>
      <c r="AJ73" s="20"/>
      <c r="AK73" s="19"/>
      <c r="AL73" s="20"/>
    </row>
    <row r="74" spans="1:80" x14ac:dyDescent="0.25">
      <c r="A74" s="9"/>
      <c r="Y74" t="s">
        <v>49</v>
      </c>
      <c r="Z74" t="s">
        <v>48</v>
      </c>
      <c r="AC74" s="27">
        <f>AC29</f>
        <v>1</v>
      </c>
      <c r="AD74" s="27">
        <f>AC74+1</f>
        <v>2</v>
      </c>
      <c r="AE74" s="27">
        <f t="shared" ref="AE74:AX74" si="54">AD74+1</f>
        <v>3</v>
      </c>
      <c r="AF74" s="27">
        <f t="shared" si="54"/>
        <v>4</v>
      </c>
      <c r="AG74" s="27">
        <f t="shared" si="54"/>
        <v>5</v>
      </c>
      <c r="AH74" s="27">
        <f t="shared" si="54"/>
        <v>6</v>
      </c>
      <c r="AI74" s="27">
        <f t="shared" si="54"/>
        <v>7</v>
      </c>
      <c r="AJ74" s="27">
        <f t="shared" si="54"/>
        <v>8</v>
      </c>
      <c r="AK74" s="27">
        <f t="shared" si="54"/>
        <v>9</v>
      </c>
      <c r="AL74" s="27">
        <f t="shared" si="54"/>
        <v>10</v>
      </c>
      <c r="AM74" s="27">
        <f t="shared" si="54"/>
        <v>11</v>
      </c>
      <c r="AN74" s="27">
        <f t="shared" si="54"/>
        <v>12</v>
      </c>
      <c r="AO74" s="27">
        <f t="shared" si="54"/>
        <v>13</v>
      </c>
      <c r="AP74" s="27">
        <f t="shared" si="54"/>
        <v>14</v>
      </c>
      <c r="AQ74" s="27">
        <f t="shared" si="54"/>
        <v>15</v>
      </c>
      <c r="AR74" s="27">
        <f t="shared" si="54"/>
        <v>16</v>
      </c>
      <c r="AS74" s="27">
        <f t="shared" si="54"/>
        <v>17</v>
      </c>
      <c r="AT74" s="27">
        <f t="shared" si="54"/>
        <v>18</v>
      </c>
      <c r="AU74" s="27">
        <f t="shared" si="54"/>
        <v>19</v>
      </c>
      <c r="AV74" s="27">
        <f t="shared" si="54"/>
        <v>20</v>
      </c>
      <c r="AW74" s="27">
        <f t="shared" si="54"/>
        <v>21</v>
      </c>
      <c r="AX74" s="27">
        <f t="shared" si="54"/>
        <v>22</v>
      </c>
      <c r="AY74" s="27">
        <f t="shared" ref="AY74:BD74" si="55">AX74+1</f>
        <v>23</v>
      </c>
      <c r="AZ74" s="27">
        <f t="shared" si="55"/>
        <v>24</v>
      </c>
      <c r="BA74" s="27">
        <f t="shared" si="55"/>
        <v>25</v>
      </c>
      <c r="BB74" s="27">
        <f t="shared" si="55"/>
        <v>26</v>
      </c>
      <c r="BC74" s="27">
        <f t="shared" si="55"/>
        <v>27</v>
      </c>
      <c r="BD74" s="27">
        <f t="shared" si="55"/>
        <v>28</v>
      </c>
      <c r="BE74" s="27">
        <f t="shared" ref="BE74:BL74" si="56">BD74+1</f>
        <v>29</v>
      </c>
      <c r="BF74" s="27">
        <f t="shared" si="56"/>
        <v>30</v>
      </c>
      <c r="BG74" s="27">
        <f t="shared" si="56"/>
        <v>31</v>
      </c>
      <c r="BH74" s="27">
        <f t="shared" si="56"/>
        <v>32</v>
      </c>
      <c r="BI74" s="27">
        <f t="shared" si="56"/>
        <v>33</v>
      </c>
      <c r="BJ74" s="27">
        <f t="shared" si="56"/>
        <v>34</v>
      </c>
      <c r="BK74" s="27">
        <f t="shared" si="56"/>
        <v>35</v>
      </c>
      <c r="BL74" s="27">
        <f t="shared" si="56"/>
        <v>36</v>
      </c>
      <c r="BM74" s="27">
        <f t="shared" ref="BM74:BZ74" si="57">BL74+1</f>
        <v>37</v>
      </c>
      <c r="BN74" s="27">
        <f t="shared" si="57"/>
        <v>38</v>
      </c>
      <c r="BO74" s="27">
        <f t="shared" si="57"/>
        <v>39</v>
      </c>
      <c r="BP74" s="27">
        <f t="shared" si="57"/>
        <v>40</v>
      </c>
      <c r="BQ74" s="27">
        <f t="shared" si="57"/>
        <v>41</v>
      </c>
      <c r="BR74" s="27">
        <f t="shared" si="57"/>
        <v>42</v>
      </c>
      <c r="BS74" s="27">
        <f t="shared" si="57"/>
        <v>43</v>
      </c>
      <c r="BT74" s="27">
        <f t="shared" si="57"/>
        <v>44</v>
      </c>
      <c r="BU74" s="27">
        <f t="shared" si="57"/>
        <v>45</v>
      </c>
      <c r="BV74" s="27">
        <f t="shared" si="57"/>
        <v>46</v>
      </c>
      <c r="BW74" s="27">
        <f t="shared" si="57"/>
        <v>47</v>
      </c>
      <c r="BX74" s="27">
        <f t="shared" si="57"/>
        <v>48</v>
      </c>
      <c r="BY74" s="27">
        <f t="shared" si="57"/>
        <v>49</v>
      </c>
      <c r="BZ74" s="27">
        <f t="shared" si="57"/>
        <v>50</v>
      </c>
      <c r="CA74" s="19"/>
      <c r="CB74" s="19"/>
    </row>
    <row r="75" spans="1:80" x14ac:dyDescent="0.25">
      <c r="A75" s="9"/>
      <c r="Y75" s="17">
        <f>SUM(AC75:AF75)</f>
        <v>0.72102346098780046</v>
      </c>
      <c r="Z75" s="21">
        <f>SUM(AC75:BZ75)</f>
        <v>1</v>
      </c>
      <c r="AA75" s="21"/>
      <c r="AB75" t="str">
        <f>AB68</f>
        <v>2014-15</v>
      </c>
      <c r="AC75" s="16">
        <f t="shared" ref="AC75:AF78" si="58">AC58</f>
        <v>0.40853467210542826</v>
      </c>
      <c r="AD75" s="16">
        <f t="shared" si="58"/>
        <v>0.14389595853578269</v>
      </c>
      <c r="AE75" s="16">
        <f t="shared" si="58"/>
        <v>9.3390458960692202E-2</v>
      </c>
      <c r="AF75" s="16">
        <f t="shared" si="58"/>
        <v>7.5202371385897249E-2</v>
      </c>
      <c r="AG75" s="16">
        <f t="shared" ref="AG75:AZ75" si="59">AF75*$AG23</f>
        <v>5.9234744584782083E-2</v>
      </c>
      <c r="AH75" s="16">
        <f t="shared" si="59"/>
        <v>4.6657504296232465E-2</v>
      </c>
      <c r="AI75" s="16">
        <f t="shared" si="59"/>
        <v>3.675077393196393E-2</v>
      </c>
      <c r="AJ75" s="16">
        <f t="shared" si="59"/>
        <v>2.894752741216337E-2</v>
      </c>
      <c r="AK75" s="16">
        <f t="shared" si="59"/>
        <v>2.280113460547115E-2</v>
      </c>
      <c r="AL75" s="16">
        <f t="shared" si="59"/>
        <v>1.7959797805679332E-2</v>
      </c>
      <c r="AM75" s="16">
        <f t="shared" si="59"/>
        <v>1.4146416079815913E-2</v>
      </c>
      <c r="AN75" s="16">
        <f t="shared" si="59"/>
        <v>1.1142724994375549E-2</v>
      </c>
      <c r="AO75" s="16">
        <f t="shared" si="59"/>
        <v>8.7768039339259467E-3</v>
      </c>
      <c r="AP75" s="16">
        <f t="shared" si="59"/>
        <v>6.9132359753526296E-3</v>
      </c>
      <c r="AQ75" s="16">
        <f t="shared" si="59"/>
        <v>5.4453571038736472E-3</v>
      </c>
      <c r="AR75" s="16">
        <f t="shared" si="59"/>
        <v>4.2891511434621195E-3</v>
      </c>
      <c r="AS75" s="16">
        <f t="shared" si="59"/>
        <v>3.3784409691653681E-3</v>
      </c>
      <c r="AT75" s="16">
        <f t="shared" si="59"/>
        <v>2.6611007633836805E-3</v>
      </c>
      <c r="AU75" s="16">
        <f t="shared" si="59"/>
        <v>2.0960725191035839E-3</v>
      </c>
      <c r="AV75" s="16">
        <f t="shared" si="59"/>
        <v>1.6510160253213162E-3</v>
      </c>
      <c r="AW75" s="16">
        <f t="shared" si="59"/>
        <v>1.3004578281640504E-3</v>
      </c>
      <c r="AX75" s="16">
        <f t="shared" si="59"/>
        <v>1.0243332208141494E-3</v>
      </c>
      <c r="AY75" s="16">
        <f t="shared" si="59"/>
        <v>8.0683781091525468E-4</v>
      </c>
      <c r="AZ75" s="16">
        <f t="shared" si="59"/>
        <v>6.3552293325516642E-4</v>
      </c>
      <c r="BA75" s="16">
        <f>1-SUM(AC75:AZ75)</f>
        <v>2.3575850749787408E-3</v>
      </c>
      <c r="BB75" s="19"/>
      <c r="BC75" s="19"/>
      <c r="BD75" s="19"/>
      <c r="BE75" s="19"/>
      <c r="BF75" s="19"/>
      <c r="BG75" s="19"/>
      <c r="BH75" s="19"/>
      <c r="BI75" s="19"/>
      <c r="BJ75" s="19"/>
      <c r="BK75" s="19"/>
      <c r="BL75" s="19"/>
      <c r="BM75" s="19"/>
      <c r="BN75" s="19"/>
      <c r="BO75" s="19"/>
      <c r="BP75" s="19"/>
      <c r="BQ75" s="19"/>
      <c r="BR75" s="19"/>
      <c r="BS75" s="19"/>
      <c r="BT75" s="19"/>
      <c r="BU75" s="19"/>
      <c r="BV75" s="19"/>
      <c r="BW75" s="19"/>
      <c r="BX75" s="19"/>
      <c r="BY75" s="19"/>
      <c r="BZ75" s="19"/>
      <c r="CA75" s="19"/>
      <c r="CB75" s="19"/>
    </row>
    <row r="76" spans="1:80" x14ac:dyDescent="0.25">
      <c r="A76" s="9"/>
      <c r="Y76" s="17">
        <f>SUM(AC76:AG76)</f>
        <v>0.78735446306613388</v>
      </c>
      <c r="Z76" s="21">
        <f>SUM(AC76:BZ76)</f>
        <v>1</v>
      </c>
      <c r="AA76" s="21"/>
      <c r="AB76" t="str">
        <f>AB69</f>
        <v>2015-16</v>
      </c>
      <c r="AC76" s="16">
        <f t="shared" si="58"/>
        <v>0.41866612444082962</v>
      </c>
      <c r="AD76" s="16">
        <f t="shared" si="58"/>
        <v>0.15111596765198598</v>
      </c>
      <c r="AE76" s="16">
        <f t="shared" si="58"/>
        <v>9.0669580591191512E-2</v>
      </c>
      <c r="AF76" s="16">
        <f t="shared" si="58"/>
        <v>6.165927336832705E-2</v>
      </c>
      <c r="AG76" s="16">
        <f>AG59</f>
        <v>6.5243517013799796E-2</v>
      </c>
      <c r="AH76" s="16">
        <f>AG76*$AH$24</f>
        <v>4.9925473888820716E-2</v>
      </c>
      <c r="AI76" s="16">
        <f t="shared" ref="AI76:AZ76" si="60">AH76*$AH$24</f>
        <v>3.8203840888836722E-2</v>
      </c>
      <c r="AJ76" s="16">
        <f t="shared" si="60"/>
        <v>2.9234243462762013E-2</v>
      </c>
      <c r="AK76" s="16">
        <f t="shared" si="60"/>
        <v>2.2370551519330931E-2</v>
      </c>
      <c r="AL76" s="16">
        <f t="shared" si="60"/>
        <v>1.711833507566193E-2</v>
      </c>
      <c r="AM76" s="16">
        <f t="shared" si="60"/>
        <v>1.3099247710071739E-2</v>
      </c>
      <c r="AN76" s="16">
        <f t="shared" si="60"/>
        <v>1.0023772160750549E-2</v>
      </c>
      <c r="AO76" s="16">
        <f t="shared" si="60"/>
        <v>7.6703647838786805E-3</v>
      </c>
      <c r="AP76" s="16">
        <f t="shared" si="60"/>
        <v>5.8694965302723816E-3</v>
      </c>
      <c r="AQ76" s="16">
        <f t="shared" si="60"/>
        <v>4.4914408231649531E-3</v>
      </c>
      <c r="AR76" s="16">
        <f t="shared" si="60"/>
        <v>3.4369286299001382E-3</v>
      </c>
      <c r="AS76" s="16">
        <f t="shared" si="60"/>
        <v>2.6299975602714102E-3</v>
      </c>
      <c r="AT76" s="16">
        <f t="shared" si="60"/>
        <v>2.012519872207688E-3</v>
      </c>
      <c r="AU76" s="16">
        <f t="shared" si="60"/>
        <v>1.5400152065589265E-3</v>
      </c>
      <c r="AV76" s="16">
        <f t="shared" si="60"/>
        <v>1.1784464189320482E-3</v>
      </c>
      <c r="AW76" s="16">
        <f t="shared" si="60"/>
        <v>9.0176769448713256E-4</v>
      </c>
      <c r="AX76" s="16">
        <f t="shared" si="60"/>
        <v>6.9004832273797975E-4</v>
      </c>
      <c r="AY76" s="16">
        <f t="shared" si="60"/>
        <v>5.2803697739949756E-4</v>
      </c>
      <c r="AZ76" s="16">
        <f t="shared" si="60"/>
        <v>4.0406307835787642E-4</v>
      </c>
      <c r="BA76" s="16">
        <f>1-SUM(AC76:AZ76)</f>
        <v>1.3169463294625539E-3</v>
      </c>
      <c r="BB76" s="19"/>
      <c r="BC76" s="19"/>
      <c r="BD76" s="19"/>
      <c r="BE76" s="19"/>
      <c r="BF76" s="19"/>
      <c r="BG76" s="19"/>
      <c r="BH76" s="19"/>
      <c r="BI76" s="19"/>
      <c r="BJ76" s="19"/>
      <c r="BK76" s="19"/>
      <c r="BL76" s="19"/>
      <c r="BM76" s="19"/>
      <c r="BN76" s="19"/>
      <c r="BO76" s="19"/>
      <c r="BP76" s="19"/>
      <c r="BQ76" s="19"/>
      <c r="BR76" s="19"/>
      <c r="BS76" s="19"/>
      <c r="BT76" s="19"/>
      <c r="BU76" s="19"/>
      <c r="BV76" s="19"/>
      <c r="BW76" s="19"/>
      <c r="BX76" s="19"/>
      <c r="BY76" s="19"/>
      <c r="BZ76" s="19"/>
      <c r="CA76" s="19"/>
      <c r="CB76" s="19"/>
    </row>
    <row r="77" spans="1:80" x14ac:dyDescent="0.25">
      <c r="A77" s="9"/>
      <c r="Y77" s="17">
        <f>SUM(AC77:AH77)</f>
        <v>0.83506123123584364</v>
      </c>
      <c r="Z77" s="21">
        <f>SUM(AC77:BZ77)</f>
        <v>1</v>
      </c>
      <c r="AA77" s="21"/>
      <c r="AB77" t="str">
        <f>AB70</f>
        <v>2016-17</v>
      </c>
      <c r="AC77" s="16">
        <f t="shared" si="58"/>
        <v>0.41057797164667398</v>
      </c>
      <c r="AD77" s="16">
        <f t="shared" si="58"/>
        <v>0.16080768874277518</v>
      </c>
      <c r="AE77" s="16">
        <f t="shared" si="58"/>
        <v>9.7091133560526177E-2</v>
      </c>
      <c r="AF77" s="16">
        <f t="shared" si="58"/>
        <v>6.142664308283835E-2</v>
      </c>
      <c r="AG77" s="16">
        <f>AG60</f>
        <v>5.6646391625336939E-2</v>
      </c>
      <c r="AH77" s="16">
        <f>AH60</f>
        <v>4.8511402577693041E-2</v>
      </c>
      <c r="AI77" s="16">
        <f>AH77*$AI$25</f>
        <v>3.7486083810035528E-2</v>
      </c>
      <c r="AJ77" s="16">
        <f t="shared" ref="AJ77:AZ77" si="61">AI77*$AI$25</f>
        <v>2.8966519307754724E-2</v>
      </c>
      <c r="AK77" s="16">
        <f t="shared" si="61"/>
        <v>2.2383219465083197E-2</v>
      </c>
      <c r="AL77" s="16">
        <f t="shared" si="61"/>
        <v>1.7296124132109743E-2</v>
      </c>
      <c r="AM77" s="16">
        <f t="shared" si="61"/>
        <v>1.3365186829357528E-2</v>
      </c>
      <c r="AN77" s="16">
        <f t="shared" si="61"/>
        <v>1.0327644368139908E-2</v>
      </c>
      <c r="AO77" s="16">
        <f t="shared" si="61"/>
        <v>7.9804524662899293E-3</v>
      </c>
      <c r="AP77" s="16">
        <f t="shared" si="61"/>
        <v>6.1667132694058543E-3</v>
      </c>
      <c r="AQ77" s="16">
        <f t="shared" si="61"/>
        <v>4.7651875263590689E-3</v>
      </c>
      <c r="AR77" s="16">
        <f t="shared" si="61"/>
        <v>3.6821903612774621E-3</v>
      </c>
      <c r="AS77" s="16">
        <f t="shared" si="61"/>
        <v>2.845328915532584E-3</v>
      </c>
      <c r="AT77" s="16">
        <f t="shared" si="61"/>
        <v>2.198663252911542E-3</v>
      </c>
      <c r="AU77" s="16">
        <f t="shared" si="61"/>
        <v>1.6989670590680096E-3</v>
      </c>
      <c r="AV77" s="16">
        <f t="shared" si="61"/>
        <v>1.3128381820070984E-3</v>
      </c>
      <c r="AW77" s="16">
        <f t="shared" si="61"/>
        <v>1.0144658679145759E-3</v>
      </c>
      <c r="AX77" s="16">
        <f t="shared" si="61"/>
        <v>7.8390544338853595E-4</v>
      </c>
      <c r="AY77" s="16">
        <f t="shared" si="61"/>
        <v>6.0574511534568687E-4</v>
      </c>
      <c r="AZ77" s="16">
        <f t="shared" si="61"/>
        <v>4.6807577094893987E-4</v>
      </c>
      <c r="BA77" s="16">
        <f>1-SUM(AC77:AZ77)</f>
        <v>1.5914576212263665E-3</v>
      </c>
      <c r="BB77" s="19"/>
      <c r="BC77" s="19"/>
      <c r="BD77" s="19"/>
      <c r="BE77" s="19"/>
      <c r="BF77" s="19"/>
      <c r="BG77" s="19"/>
      <c r="BH77" s="19"/>
      <c r="BI77" s="19"/>
      <c r="BJ77" s="19"/>
      <c r="BK77" s="19"/>
      <c r="BL77" s="19"/>
      <c r="BM77" s="19"/>
      <c r="BN77" s="19"/>
      <c r="BO77" s="19"/>
      <c r="BP77" s="19"/>
      <c r="BQ77" s="19"/>
      <c r="BR77" s="19"/>
      <c r="BS77" s="19"/>
      <c r="BT77" s="19"/>
      <c r="BU77" s="19"/>
      <c r="BV77" s="19"/>
      <c r="BW77" s="19"/>
      <c r="BX77" s="19"/>
      <c r="BY77" s="19"/>
      <c r="BZ77" s="19"/>
      <c r="CA77" s="19"/>
      <c r="CB77" s="19"/>
    </row>
    <row r="78" spans="1:80" x14ac:dyDescent="0.25">
      <c r="A78" s="9"/>
      <c r="Y78" s="17">
        <f>SUM(AC78:AI78)</f>
        <v>0.86732923096254799</v>
      </c>
      <c r="Z78" s="21">
        <f>SUM(AC78:BZ78)</f>
        <v>1</v>
      </c>
      <c r="AA78" s="21"/>
      <c r="AB78" t="str">
        <f>AB71</f>
        <v xml:space="preserve">2017-18 </v>
      </c>
      <c r="AC78" s="17">
        <f t="shared" si="58"/>
        <v>0.37153736316039976</v>
      </c>
      <c r="AD78" s="17">
        <f t="shared" si="58"/>
        <v>0.1643828034841785</v>
      </c>
      <c r="AE78" s="17">
        <f t="shared" si="58"/>
        <v>9.7101841033962688E-2</v>
      </c>
      <c r="AF78" s="17">
        <f t="shared" si="58"/>
        <v>6.0199355552269018E-2</v>
      </c>
      <c r="AG78" s="17">
        <f>AG61</f>
        <v>5.7456868424998808E-2</v>
      </c>
      <c r="AH78" s="17">
        <f>AH61</f>
        <v>6.5207231720788461E-2</v>
      </c>
      <c r="AI78" s="17">
        <f>AI61</f>
        <v>5.1443767585950761E-2</v>
      </c>
      <c r="AJ78" s="17">
        <f t="shared" ref="AJ78:AQ78" si="62">AI78*$AJ$26</f>
        <v>3.7069773701640989E-2</v>
      </c>
      <c r="AK78" s="17">
        <f t="shared" si="62"/>
        <v>2.6712042814417771E-2</v>
      </c>
      <c r="AL78" s="17">
        <f t="shared" si="62"/>
        <v>1.9248383792742216E-2</v>
      </c>
      <c r="AM78" s="17">
        <f t="shared" si="62"/>
        <v>1.3870158909476009E-2</v>
      </c>
      <c r="AN78" s="17">
        <f t="shared" si="62"/>
        <v>9.9946733318283E-3</v>
      </c>
      <c r="AO78" s="17">
        <f t="shared" si="62"/>
        <v>7.2020440185233334E-3</v>
      </c>
      <c r="AP78" s="17">
        <f t="shared" si="62"/>
        <v>5.1897081898182847E-3</v>
      </c>
      <c r="AQ78" s="17">
        <f t="shared" si="62"/>
        <v>3.7396426661925873E-3</v>
      </c>
      <c r="AR78" s="17">
        <f t="shared" ref="AR78:AX78" si="63">AQ78*$AJ$26</f>
        <v>2.6947425094623056E-3</v>
      </c>
      <c r="AS78" s="17">
        <f t="shared" si="63"/>
        <v>1.941799749465485E-3</v>
      </c>
      <c r="AT78" s="17">
        <f t="shared" si="63"/>
        <v>1.3992380547618937E-3</v>
      </c>
      <c r="AU78" s="17">
        <f t="shared" si="63"/>
        <v>1.008274480637247E-3</v>
      </c>
      <c r="AV78" s="17">
        <f t="shared" si="63"/>
        <v>7.2655072869448676E-4</v>
      </c>
      <c r="AW78" s="17">
        <f t="shared" si="63"/>
        <v>5.2354390744161546E-4</v>
      </c>
      <c r="AX78" s="17">
        <f t="shared" si="63"/>
        <v>3.7725958036234056E-4</v>
      </c>
      <c r="AY78" s="17">
        <f t="shared" ref="AY78:AZ78" si="64">AX78*$AJ$26</f>
        <v>2.7184881526109837E-4</v>
      </c>
      <c r="AZ78" s="17">
        <f t="shared" si="64"/>
        <v>1.9589105805579147E-4</v>
      </c>
      <c r="BA78" s="17">
        <f>1-SUM(AC78:AZ78)</f>
        <v>5.0519272867022291E-4</v>
      </c>
      <c r="BB78" s="20"/>
      <c r="BC78" s="20"/>
      <c r="BD78" s="20"/>
      <c r="BE78" s="20"/>
      <c r="BF78" s="20"/>
      <c r="BG78" s="20"/>
      <c r="BH78" s="20"/>
      <c r="BI78" s="20"/>
      <c r="BJ78" s="20"/>
      <c r="BK78" s="20"/>
      <c r="BL78" s="20"/>
      <c r="BM78" s="20"/>
      <c r="BN78" s="20"/>
      <c r="BO78" s="20"/>
      <c r="BP78" s="20"/>
      <c r="BQ78" s="20"/>
      <c r="BR78" s="20"/>
      <c r="BS78" s="20"/>
      <c r="BT78" s="20"/>
      <c r="BU78" s="20"/>
      <c r="BV78" s="20"/>
      <c r="BW78" s="20"/>
      <c r="BX78" s="20"/>
      <c r="BY78" s="20"/>
      <c r="BZ78" s="20"/>
      <c r="CA78" s="20"/>
      <c r="CB78" s="20"/>
    </row>
    <row r="79" spans="1:80" x14ac:dyDescent="0.25">
      <c r="A79" s="9"/>
      <c r="Y79" s="17"/>
      <c r="Z79" s="24" t="s">
        <v>50</v>
      </c>
      <c r="AA79" s="17"/>
      <c r="AC79" s="8" t="s">
        <v>60</v>
      </c>
      <c r="AD79" s="17"/>
      <c r="AE79" s="17"/>
      <c r="AF79" s="17"/>
      <c r="AG79" s="17"/>
      <c r="AH79" s="17"/>
      <c r="AI79" s="17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20"/>
      <c r="BD79" s="20"/>
      <c r="BE79" s="20"/>
      <c r="BF79" s="20"/>
      <c r="BG79" s="20"/>
      <c r="BH79" s="20"/>
      <c r="BI79" s="20"/>
      <c r="BJ79" s="20"/>
      <c r="BK79" s="20"/>
      <c r="BL79" s="20"/>
      <c r="BM79" s="20"/>
      <c r="BN79" s="20"/>
      <c r="BO79" s="20"/>
      <c r="BP79" s="20"/>
      <c r="BQ79" s="20"/>
      <c r="BR79" s="20"/>
      <c r="BS79" s="20"/>
      <c r="BT79" s="20"/>
      <c r="BU79" s="20"/>
      <c r="BV79" s="20"/>
      <c r="BW79" s="20"/>
      <c r="BX79" s="20"/>
      <c r="BY79" s="20"/>
      <c r="BZ79" s="20"/>
      <c r="CA79" s="20"/>
      <c r="CB79" s="20"/>
    </row>
    <row r="80" spans="1:80" x14ac:dyDescent="0.25">
      <c r="A80" s="9"/>
      <c r="Y80" s="17"/>
      <c r="Z80" s="28">
        <f>SUM(AC80:BX80)</f>
        <v>3.6983572338501185</v>
      </c>
      <c r="AA80" s="15"/>
      <c r="AB80" s="15" t="s">
        <v>16</v>
      </c>
      <c r="AC80" s="17">
        <f>AC75*AC$74</f>
        <v>0.40853467210542826</v>
      </c>
      <c r="AD80" s="17">
        <f t="shared" ref="AD80:BZ80" si="65">AD75*AD$74</f>
        <v>0.28779191707156537</v>
      </c>
      <c r="AE80" s="17">
        <f t="shared" si="65"/>
        <v>0.28017137688207661</v>
      </c>
      <c r="AF80" s="17">
        <f t="shared" si="65"/>
        <v>0.30080948554358899</v>
      </c>
      <c r="AG80" s="17">
        <f t="shared" si="65"/>
        <v>0.29617372292391042</v>
      </c>
      <c r="AH80" s="17">
        <f t="shared" si="65"/>
        <v>0.27994502577739477</v>
      </c>
      <c r="AI80" s="17">
        <f t="shared" si="65"/>
        <v>0.25725541752374753</v>
      </c>
      <c r="AJ80" s="17">
        <f t="shared" si="65"/>
        <v>0.23158021929730696</v>
      </c>
      <c r="AK80" s="17">
        <f t="shared" si="65"/>
        <v>0.20521021144924034</v>
      </c>
      <c r="AL80" s="17">
        <f t="shared" si="65"/>
        <v>0.17959797805679331</v>
      </c>
      <c r="AM80" s="17">
        <f t="shared" si="65"/>
        <v>0.15561057687797503</v>
      </c>
      <c r="AN80" s="17">
        <f t="shared" si="65"/>
        <v>0.13371269993250659</v>
      </c>
      <c r="AO80" s="17">
        <f t="shared" si="65"/>
        <v>0.11409845114103731</v>
      </c>
      <c r="AP80" s="17">
        <f t="shared" si="65"/>
        <v>9.6785303654936816E-2</v>
      </c>
      <c r="AQ80" s="17">
        <f t="shared" si="65"/>
        <v>8.1680356558104711E-2</v>
      </c>
      <c r="AR80" s="17">
        <f t="shared" si="65"/>
        <v>6.8626418295393912E-2</v>
      </c>
      <c r="AS80" s="17">
        <f t="shared" si="65"/>
        <v>5.7433496475811259E-2</v>
      </c>
      <c r="AT80" s="17">
        <f t="shared" si="65"/>
        <v>4.7899813740906252E-2</v>
      </c>
      <c r="AU80" s="17">
        <f t="shared" si="65"/>
        <v>3.9825377862968095E-2</v>
      </c>
      <c r="AV80" s="17">
        <f t="shared" si="65"/>
        <v>3.3020320506426323E-2</v>
      </c>
      <c r="AW80" s="17">
        <f t="shared" si="65"/>
        <v>2.730961439144506E-2</v>
      </c>
      <c r="AX80" s="17">
        <f t="shared" si="65"/>
        <v>2.2535330857911286E-2</v>
      </c>
      <c r="AY80" s="17">
        <f t="shared" si="65"/>
        <v>1.8557269651050857E-2</v>
      </c>
      <c r="AZ80" s="17">
        <f t="shared" si="65"/>
        <v>1.5252550398123994E-2</v>
      </c>
      <c r="BA80" s="17">
        <f t="shared" si="65"/>
        <v>5.893962687446852E-2</v>
      </c>
      <c r="BB80" s="17">
        <f t="shared" si="65"/>
        <v>0</v>
      </c>
      <c r="BC80" s="17">
        <f t="shared" si="65"/>
        <v>0</v>
      </c>
      <c r="BD80" s="17">
        <f t="shared" si="65"/>
        <v>0</v>
      </c>
      <c r="BE80" s="17">
        <f t="shared" si="65"/>
        <v>0</v>
      </c>
      <c r="BF80" s="17">
        <f t="shared" si="65"/>
        <v>0</v>
      </c>
      <c r="BG80" s="17">
        <f t="shared" si="65"/>
        <v>0</v>
      </c>
      <c r="BH80" s="17">
        <f t="shared" si="65"/>
        <v>0</v>
      </c>
      <c r="BI80" s="17">
        <f t="shared" si="65"/>
        <v>0</v>
      </c>
      <c r="BJ80" s="17">
        <f t="shared" si="65"/>
        <v>0</v>
      </c>
      <c r="BK80" s="17">
        <f t="shared" si="65"/>
        <v>0</v>
      </c>
      <c r="BL80" s="17">
        <f t="shared" si="65"/>
        <v>0</v>
      </c>
      <c r="BM80" s="17">
        <f t="shared" si="65"/>
        <v>0</v>
      </c>
      <c r="BN80" s="17">
        <f t="shared" si="65"/>
        <v>0</v>
      </c>
      <c r="BO80" s="17">
        <f t="shared" si="65"/>
        <v>0</v>
      </c>
      <c r="BP80" s="17">
        <f t="shared" si="65"/>
        <v>0</v>
      </c>
      <c r="BQ80" s="17">
        <f t="shared" si="65"/>
        <v>0</v>
      </c>
      <c r="BR80" s="17">
        <f t="shared" si="65"/>
        <v>0</v>
      </c>
      <c r="BS80" s="17">
        <f t="shared" si="65"/>
        <v>0</v>
      </c>
      <c r="BT80" s="17">
        <f t="shared" si="65"/>
        <v>0</v>
      </c>
      <c r="BU80" s="17">
        <f t="shared" si="65"/>
        <v>0</v>
      </c>
      <c r="BV80" s="17">
        <f t="shared" si="65"/>
        <v>0</v>
      </c>
      <c r="BW80" s="17">
        <f t="shared" si="65"/>
        <v>0</v>
      </c>
      <c r="BX80" s="17">
        <f t="shared" si="65"/>
        <v>0</v>
      </c>
      <c r="BY80" s="17">
        <f t="shared" si="65"/>
        <v>0</v>
      </c>
      <c r="BZ80" s="17">
        <f t="shared" si="65"/>
        <v>0</v>
      </c>
      <c r="CA80" s="20"/>
      <c r="CB80" s="20"/>
    </row>
    <row r="81" spans="1:80" x14ac:dyDescent="0.25">
      <c r="A81" s="9"/>
      <c r="Y81" s="17"/>
      <c r="Z81" s="28">
        <f>SUM(AC81:BX81)</f>
        <v>3.5304093673374868</v>
      </c>
      <c r="AA81" s="15"/>
      <c r="AB81" s="15" t="s">
        <v>17</v>
      </c>
      <c r="AC81" s="17">
        <f>AC76*AC$74</f>
        <v>0.41866612444082962</v>
      </c>
      <c r="AD81" s="17">
        <f t="shared" ref="AD81:BZ81" si="66">AD76*AD$74</f>
        <v>0.30223193530397197</v>
      </c>
      <c r="AE81" s="17">
        <f t="shared" si="66"/>
        <v>0.27200874177357454</v>
      </c>
      <c r="AF81" s="17">
        <f t="shared" si="66"/>
        <v>0.2466370934733082</v>
      </c>
      <c r="AG81" s="17">
        <f t="shared" si="66"/>
        <v>0.32621758506899901</v>
      </c>
      <c r="AH81" s="17">
        <f t="shared" si="66"/>
        <v>0.29955284333292431</v>
      </c>
      <c r="AI81" s="17">
        <f t="shared" si="66"/>
        <v>0.26742688622185706</v>
      </c>
      <c r="AJ81" s="17">
        <f t="shared" si="66"/>
        <v>0.2338739477020961</v>
      </c>
      <c r="AK81" s="17">
        <f t="shared" si="66"/>
        <v>0.20133496367397838</v>
      </c>
      <c r="AL81" s="17">
        <f t="shared" si="66"/>
        <v>0.17118335075661931</v>
      </c>
      <c r="AM81" s="17">
        <f t="shared" si="66"/>
        <v>0.14409172481078913</v>
      </c>
      <c r="AN81" s="17">
        <f t="shared" si="66"/>
        <v>0.12028526592900658</v>
      </c>
      <c r="AO81" s="17">
        <f t="shared" si="66"/>
        <v>9.9714742190422853E-2</v>
      </c>
      <c r="AP81" s="17">
        <f t="shared" si="66"/>
        <v>8.217295142381334E-2</v>
      </c>
      <c r="AQ81" s="17">
        <f t="shared" si="66"/>
        <v>6.7371612347474297E-2</v>
      </c>
      <c r="AR81" s="17">
        <f t="shared" si="66"/>
        <v>5.4990858078402212E-2</v>
      </c>
      <c r="AS81" s="17">
        <f t="shared" si="66"/>
        <v>4.4709958524613971E-2</v>
      </c>
      <c r="AT81" s="17">
        <f t="shared" si="66"/>
        <v>3.6225357699738385E-2</v>
      </c>
      <c r="AU81" s="17">
        <f t="shared" si="66"/>
        <v>2.9260288924619602E-2</v>
      </c>
      <c r="AV81" s="17">
        <f t="shared" si="66"/>
        <v>2.3568928378640965E-2</v>
      </c>
      <c r="AW81" s="17">
        <f t="shared" si="66"/>
        <v>1.8937121584229784E-2</v>
      </c>
      <c r="AX81" s="17">
        <f t="shared" si="66"/>
        <v>1.5181063100235554E-2</v>
      </c>
      <c r="AY81" s="17">
        <f t="shared" si="66"/>
        <v>1.2144850480188443E-2</v>
      </c>
      <c r="AZ81" s="17">
        <f t="shared" si="66"/>
        <v>9.6975138805890336E-3</v>
      </c>
      <c r="BA81" s="17">
        <f t="shared" si="66"/>
        <v>3.2923658236563846E-2</v>
      </c>
      <c r="BB81" s="17">
        <f t="shared" si="66"/>
        <v>0</v>
      </c>
      <c r="BC81" s="17">
        <f t="shared" si="66"/>
        <v>0</v>
      </c>
      <c r="BD81" s="17">
        <f t="shared" si="66"/>
        <v>0</v>
      </c>
      <c r="BE81" s="17">
        <f t="shared" si="66"/>
        <v>0</v>
      </c>
      <c r="BF81" s="17">
        <f t="shared" si="66"/>
        <v>0</v>
      </c>
      <c r="BG81" s="17">
        <f t="shared" si="66"/>
        <v>0</v>
      </c>
      <c r="BH81" s="17">
        <f t="shared" si="66"/>
        <v>0</v>
      </c>
      <c r="BI81" s="17">
        <f t="shared" si="66"/>
        <v>0</v>
      </c>
      <c r="BJ81" s="17">
        <f t="shared" si="66"/>
        <v>0</v>
      </c>
      <c r="BK81" s="17">
        <f t="shared" si="66"/>
        <v>0</v>
      </c>
      <c r="BL81" s="17">
        <f t="shared" si="66"/>
        <v>0</v>
      </c>
      <c r="BM81" s="17">
        <f t="shared" si="66"/>
        <v>0</v>
      </c>
      <c r="BN81" s="17">
        <f t="shared" si="66"/>
        <v>0</v>
      </c>
      <c r="BO81" s="17">
        <f t="shared" si="66"/>
        <v>0</v>
      </c>
      <c r="BP81" s="17">
        <f t="shared" si="66"/>
        <v>0</v>
      </c>
      <c r="BQ81" s="17">
        <f t="shared" si="66"/>
        <v>0</v>
      </c>
      <c r="BR81" s="17">
        <f t="shared" si="66"/>
        <v>0</v>
      </c>
      <c r="BS81" s="17">
        <f t="shared" si="66"/>
        <v>0</v>
      </c>
      <c r="BT81" s="17">
        <f t="shared" si="66"/>
        <v>0</v>
      </c>
      <c r="BU81" s="17">
        <f t="shared" si="66"/>
        <v>0</v>
      </c>
      <c r="BV81" s="17">
        <f t="shared" si="66"/>
        <v>0</v>
      </c>
      <c r="BW81" s="17">
        <f t="shared" si="66"/>
        <v>0</v>
      </c>
      <c r="BX81" s="17">
        <f t="shared" si="66"/>
        <v>0</v>
      </c>
      <c r="BY81" s="17">
        <f t="shared" si="66"/>
        <v>0</v>
      </c>
      <c r="BZ81" s="17">
        <f t="shared" si="66"/>
        <v>0</v>
      </c>
      <c r="CA81" s="20"/>
      <c r="CB81" s="20"/>
    </row>
    <row r="82" spans="1:80" x14ac:dyDescent="0.25">
      <c r="A82" s="9"/>
      <c r="Y82" s="17"/>
      <c r="Z82" s="28">
        <f>SUM(AC82:BX82)</f>
        <v>3.5534259349730535</v>
      </c>
      <c r="AA82" s="15"/>
      <c r="AB82" s="15" t="s">
        <v>18</v>
      </c>
      <c r="AC82" s="17">
        <f>AC77*AC$74</f>
        <v>0.41057797164667398</v>
      </c>
      <c r="AD82" s="17">
        <f t="shared" ref="AD82:BI82" si="67">AD77*AD74</f>
        <v>0.32161537748555036</v>
      </c>
      <c r="AE82" s="17">
        <f t="shared" si="67"/>
        <v>0.29127340068157853</v>
      </c>
      <c r="AF82" s="17">
        <f t="shared" si="67"/>
        <v>0.2457065723313534</v>
      </c>
      <c r="AG82" s="17">
        <f t="shared" si="67"/>
        <v>0.28323195812668467</v>
      </c>
      <c r="AH82" s="17">
        <f t="shared" si="67"/>
        <v>0.29106841546615825</v>
      </c>
      <c r="AI82" s="17">
        <f t="shared" si="67"/>
        <v>0.26240258667024868</v>
      </c>
      <c r="AJ82" s="17">
        <f t="shared" si="67"/>
        <v>0.23173215446203779</v>
      </c>
      <c r="AK82" s="17">
        <f t="shared" si="67"/>
        <v>0.20144897518574878</v>
      </c>
      <c r="AL82" s="17">
        <f t="shared" si="67"/>
        <v>0.17296124132109741</v>
      </c>
      <c r="AM82" s="17">
        <f t="shared" si="67"/>
        <v>0.14701705512293281</v>
      </c>
      <c r="AN82" s="17">
        <f t="shared" si="67"/>
        <v>0.12393173241767889</v>
      </c>
      <c r="AO82" s="17">
        <f t="shared" si="67"/>
        <v>0.10374588206176907</v>
      </c>
      <c r="AP82" s="17">
        <f t="shared" si="67"/>
        <v>8.6333985771681956E-2</v>
      </c>
      <c r="AQ82" s="17">
        <f t="shared" si="67"/>
        <v>7.1477812895386031E-2</v>
      </c>
      <c r="AR82" s="17">
        <f t="shared" si="67"/>
        <v>5.8915045780439393E-2</v>
      </c>
      <c r="AS82" s="17">
        <f t="shared" si="67"/>
        <v>4.8370591564053926E-2</v>
      </c>
      <c r="AT82" s="17">
        <f t="shared" si="67"/>
        <v>3.9575938552407756E-2</v>
      </c>
      <c r="AU82" s="17">
        <f t="shared" si="67"/>
        <v>3.2280374122292184E-2</v>
      </c>
      <c r="AV82" s="17">
        <f t="shared" si="67"/>
        <v>2.625676364014197E-2</v>
      </c>
      <c r="AW82" s="17">
        <f t="shared" si="67"/>
        <v>2.1303783226206095E-2</v>
      </c>
      <c r="AX82" s="17">
        <f t="shared" si="67"/>
        <v>1.7245919754547791E-2</v>
      </c>
      <c r="AY82" s="17">
        <f t="shared" si="67"/>
        <v>1.3932137652950798E-2</v>
      </c>
      <c r="AZ82" s="17">
        <f t="shared" si="67"/>
        <v>1.1233818502774558E-2</v>
      </c>
      <c r="BA82" s="17">
        <f t="shared" si="67"/>
        <v>3.9786440530659162E-2</v>
      </c>
      <c r="BB82" s="17">
        <f t="shared" si="67"/>
        <v>0</v>
      </c>
      <c r="BC82" s="17">
        <f t="shared" si="67"/>
        <v>0</v>
      </c>
      <c r="BD82" s="17">
        <f t="shared" si="67"/>
        <v>0</v>
      </c>
      <c r="BE82" s="17">
        <f t="shared" si="67"/>
        <v>0</v>
      </c>
      <c r="BF82" s="17">
        <f t="shared" si="67"/>
        <v>0</v>
      </c>
      <c r="BG82" s="17">
        <f t="shared" si="67"/>
        <v>0</v>
      </c>
      <c r="BH82" s="17">
        <f t="shared" si="67"/>
        <v>0</v>
      </c>
      <c r="BI82" s="17">
        <f t="shared" si="67"/>
        <v>0</v>
      </c>
      <c r="BJ82" s="17">
        <f t="shared" ref="BJ82:CB82" si="68">BJ77*BJ74</f>
        <v>0</v>
      </c>
      <c r="BK82" s="17">
        <f t="shared" si="68"/>
        <v>0</v>
      </c>
      <c r="BL82" s="17">
        <f t="shared" si="68"/>
        <v>0</v>
      </c>
      <c r="BM82" s="17">
        <f t="shared" si="68"/>
        <v>0</v>
      </c>
      <c r="BN82" s="17">
        <f t="shared" si="68"/>
        <v>0</v>
      </c>
      <c r="BO82" s="17">
        <f t="shared" si="68"/>
        <v>0</v>
      </c>
      <c r="BP82" s="17">
        <f t="shared" si="68"/>
        <v>0</v>
      </c>
      <c r="BQ82" s="17">
        <f t="shared" si="68"/>
        <v>0</v>
      </c>
      <c r="BR82" s="17">
        <f t="shared" si="68"/>
        <v>0</v>
      </c>
      <c r="BS82" s="17">
        <f t="shared" si="68"/>
        <v>0</v>
      </c>
      <c r="BT82" s="17">
        <f t="shared" si="68"/>
        <v>0</v>
      </c>
      <c r="BU82" s="17">
        <f t="shared" si="68"/>
        <v>0</v>
      </c>
      <c r="BV82" s="17">
        <f t="shared" si="68"/>
        <v>0</v>
      </c>
      <c r="BW82" s="17">
        <f t="shared" si="68"/>
        <v>0</v>
      </c>
      <c r="BX82" s="17">
        <f t="shared" si="68"/>
        <v>0</v>
      </c>
      <c r="BY82" s="17">
        <f t="shared" si="68"/>
        <v>0</v>
      </c>
      <c r="BZ82" s="17">
        <f t="shared" si="68"/>
        <v>0</v>
      </c>
      <c r="CA82" s="17">
        <f t="shared" si="68"/>
        <v>0</v>
      </c>
      <c r="CB82" s="17">
        <f t="shared" si="68"/>
        <v>0</v>
      </c>
    </row>
    <row r="83" spans="1:80" x14ac:dyDescent="0.25">
      <c r="A83" s="9"/>
      <c r="Z83" s="28">
        <f>SUM(AC83:BX83)</f>
        <v>3.6732542385081022</v>
      </c>
      <c r="AA83" s="15"/>
      <c r="AB83" s="15" t="s">
        <v>42</v>
      </c>
      <c r="AC83" s="16">
        <f t="shared" ref="AC83:BH83" si="69">AC78*AC74</f>
        <v>0.37153736316039976</v>
      </c>
      <c r="AD83" s="16">
        <f t="shared" si="69"/>
        <v>0.32876560696835699</v>
      </c>
      <c r="AE83" s="16">
        <f t="shared" si="69"/>
        <v>0.29130552310188806</v>
      </c>
      <c r="AF83" s="16">
        <f t="shared" si="69"/>
        <v>0.24079742220907607</v>
      </c>
      <c r="AG83" s="16">
        <f t="shared" si="69"/>
        <v>0.28728434212499404</v>
      </c>
      <c r="AH83" s="16">
        <f t="shared" si="69"/>
        <v>0.39124339032473077</v>
      </c>
      <c r="AI83" s="16">
        <f t="shared" si="69"/>
        <v>0.36010637310165533</v>
      </c>
      <c r="AJ83" s="16">
        <f t="shared" si="69"/>
        <v>0.29655818961312791</v>
      </c>
      <c r="AK83" s="16">
        <f t="shared" si="69"/>
        <v>0.24040838532975994</v>
      </c>
      <c r="AL83" s="16">
        <f t="shared" si="69"/>
        <v>0.19248383792742216</v>
      </c>
      <c r="AM83" s="16">
        <f t="shared" si="69"/>
        <v>0.15257174800423609</v>
      </c>
      <c r="AN83" s="16">
        <f t="shared" si="69"/>
        <v>0.1199360799819396</v>
      </c>
      <c r="AO83" s="16">
        <f t="shared" si="69"/>
        <v>9.3626572240803341E-2</v>
      </c>
      <c r="AP83" s="16">
        <f t="shared" si="69"/>
        <v>7.2655914657455981E-2</v>
      </c>
      <c r="AQ83" s="16">
        <f t="shared" si="69"/>
        <v>5.6094639992888808E-2</v>
      </c>
      <c r="AR83" s="16">
        <f t="shared" si="69"/>
        <v>4.311588015139689E-2</v>
      </c>
      <c r="AS83" s="16">
        <f t="shared" si="69"/>
        <v>3.3010595740913244E-2</v>
      </c>
      <c r="AT83" s="16">
        <f t="shared" si="69"/>
        <v>2.5186284985714086E-2</v>
      </c>
      <c r="AU83" s="16">
        <f t="shared" si="69"/>
        <v>1.9157215132107691E-2</v>
      </c>
      <c r="AV83" s="16">
        <f t="shared" si="69"/>
        <v>1.4531014573889736E-2</v>
      </c>
      <c r="AW83" s="16">
        <f t="shared" si="69"/>
        <v>1.0994422056273925E-2</v>
      </c>
      <c r="AX83" s="16">
        <f t="shared" si="69"/>
        <v>8.299710767971492E-3</v>
      </c>
      <c r="AY83" s="16">
        <f t="shared" si="69"/>
        <v>6.2525227510052623E-3</v>
      </c>
      <c r="AZ83" s="16">
        <f t="shared" si="69"/>
        <v>4.7013853933389957E-3</v>
      </c>
      <c r="BA83" s="16">
        <f t="shared" si="69"/>
        <v>1.2629818216755573E-2</v>
      </c>
      <c r="BB83" s="16">
        <f t="shared" si="69"/>
        <v>0</v>
      </c>
      <c r="BC83" s="16">
        <f t="shared" si="69"/>
        <v>0</v>
      </c>
      <c r="BD83" s="16">
        <f t="shared" si="69"/>
        <v>0</v>
      </c>
      <c r="BE83" s="16">
        <f t="shared" si="69"/>
        <v>0</v>
      </c>
      <c r="BF83" s="16">
        <f t="shared" si="69"/>
        <v>0</v>
      </c>
      <c r="BG83" s="16">
        <f t="shared" si="69"/>
        <v>0</v>
      </c>
      <c r="BH83" s="16">
        <f t="shared" si="69"/>
        <v>0</v>
      </c>
      <c r="BI83" s="16">
        <f t="shared" ref="BI83:CB83" si="70">BI78*BI74</f>
        <v>0</v>
      </c>
      <c r="BJ83" s="16">
        <f t="shared" si="70"/>
        <v>0</v>
      </c>
      <c r="BK83" s="16">
        <f t="shared" si="70"/>
        <v>0</v>
      </c>
      <c r="BL83" s="16">
        <f t="shared" si="70"/>
        <v>0</v>
      </c>
      <c r="BM83" s="16">
        <f t="shared" si="70"/>
        <v>0</v>
      </c>
      <c r="BN83" s="16">
        <f t="shared" si="70"/>
        <v>0</v>
      </c>
      <c r="BO83" s="16">
        <f t="shared" si="70"/>
        <v>0</v>
      </c>
      <c r="BP83" s="16">
        <f t="shared" si="70"/>
        <v>0</v>
      </c>
      <c r="BQ83" s="16">
        <f t="shared" si="70"/>
        <v>0</v>
      </c>
      <c r="BR83" s="16">
        <f t="shared" si="70"/>
        <v>0</v>
      </c>
      <c r="BS83" s="16">
        <f t="shared" si="70"/>
        <v>0</v>
      </c>
      <c r="BT83" s="16">
        <f t="shared" si="70"/>
        <v>0</v>
      </c>
      <c r="BU83" s="16">
        <f t="shared" si="70"/>
        <v>0</v>
      </c>
      <c r="BV83" s="16">
        <f t="shared" si="70"/>
        <v>0</v>
      </c>
      <c r="BW83" s="16">
        <f t="shared" si="70"/>
        <v>0</v>
      </c>
      <c r="BX83" s="16">
        <f t="shared" si="70"/>
        <v>0</v>
      </c>
      <c r="BY83" s="16">
        <f t="shared" si="70"/>
        <v>0</v>
      </c>
      <c r="BZ83" s="16">
        <f t="shared" si="70"/>
        <v>0</v>
      </c>
      <c r="CA83" s="16">
        <f t="shared" si="70"/>
        <v>0</v>
      </c>
      <c r="CB83" s="16">
        <f t="shared" si="70"/>
        <v>0</v>
      </c>
    </row>
    <row r="84" spans="1:80" x14ac:dyDescent="0.25">
      <c r="A84" s="9"/>
    </row>
    <row r="85" spans="1:80" x14ac:dyDescent="0.25">
      <c r="A85" s="9"/>
    </row>
    <row r="86" spans="1:80" x14ac:dyDescent="0.25">
      <c r="A86" s="9"/>
      <c r="AB86">
        <v>1</v>
      </c>
      <c r="AC86" s="35" t="s">
        <v>56</v>
      </c>
      <c r="AD86" s="35" t="s">
        <v>54</v>
      </c>
      <c r="AE86" s="36" t="s">
        <v>55</v>
      </c>
      <c r="AF86" s="36"/>
    </row>
    <row r="87" spans="1:80" x14ac:dyDescent="0.25">
      <c r="A87" s="9"/>
      <c r="AB87" s="17">
        <f>AC75</f>
        <v>0.40853467210542826</v>
      </c>
      <c r="AC87" s="17">
        <f>SUM(AD75:AG75)</f>
        <v>0.3717235334671542</v>
      </c>
      <c r="AD87" s="17">
        <f>SUM(AH75:AL75)</f>
        <v>0.15311673805151024</v>
      </c>
      <c r="AE87" s="17">
        <f>1-SUM(AB87:AD87)</f>
        <v>6.6625056375907321E-2</v>
      </c>
      <c r="AF87" s="17"/>
      <c r="AG87" s="17"/>
    </row>
    <row r="88" spans="1:80" x14ac:dyDescent="0.25">
      <c r="A88" s="9"/>
      <c r="AB88" s="17">
        <f t="shared" ref="AB88:AB90" si="71">AC76</f>
        <v>0.41866612444082962</v>
      </c>
      <c r="AC88" s="17">
        <f t="shared" ref="AC88:AC90" si="72">SUM(AD76:AG76)</f>
        <v>0.36868833862530437</v>
      </c>
      <c r="AD88" s="17">
        <f>SUM(AH76:AL76)</f>
        <v>0.15685244483541233</v>
      </c>
      <c r="AE88" s="17">
        <f t="shared" ref="AE88:AE90" si="73">1-SUM(AB88:AD88)</f>
        <v>5.5793092098453734E-2</v>
      </c>
      <c r="AF88" s="17"/>
    </row>
    <row r="89" spans="1:80" x14ac:dyDescent="0.25">
      <c r="AB89" s="17">
        <f t="shared" si="71"/>
        <v>0.41057797164667398</v>
      </c>
      <c r="AC89" s="17">
        <f t="shared" si="72"/>
        <v>0.37597185701147662</v>
      </c>
      <c r="AD89" s="17">
        <f>SUM(AH77:AL77)</f>
        <v>0.15464334929267623</v>
      </c>
      <c r="AE89" s="17">
        <f t="shared" si="73"/>
        <v>5.8806822049173202E-2</v>
      </c>
      <c r="AF89" s="17"/>
    </row>
    <row r="90" spans="1:80" x14ac:dyDescent="0.25">
      <c r="AB90" s="17">
        <f t="shared" si="71"/>
        <v>0.37153736316039976</v>
      </c>
      <c r="AC90" s="17">
        <f t="shared" si="72"/>
        <v>0.37914086849540901</v>
      </c>
      <c r="AD90" s="17">
        <f>SUM(AH78:AL78)</f>
        <v>0.19968119961554021</v>
      </c>
      <c r="AE90" s="17">
        <f t="shared" si="73"/>
        <v>4.964056872865108E-2</v>
      </c>
      <c r="AF90" s="17"/>
    </row>
    <row r="91" spans="1:80" x14ac:dyDescent="0.25">
      <c r="AC91" s="34" t="str">
        <f>AC86</f>
        <v>2-5</v>
      </c>
    </row>
    <row r="92" spans="1:80" x14ac:dyDescent="0.25">
      <c r="AB92" s="17">
        <f>AVERAGE(AB87:AB91)</f>
        <v>0.40232903283833293</v>
      </c>
      <c r="AC92" s="17">
        <f>AVERAGE(AC87:AC91)</f>
        <v>0.37388114939983608</v>
      </c>
      <c r="AD92" s="17">
        <f>AVERAGE(AD87:AD90)</f>
        <v>0.16607343294878474</v>
      </c>
      <c r="AE92" s="17">
        <f>AVERAGE(AE87:AE90)</f>
        <v>5.7716384813046334E-2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C7"/>
  <sheetViews>
    <sheetView workbookViewId="0">
      <selection activeCell="B3" sqref="B3:C7"/>
    </sheetView>
  </sheetViews>
  <sheetFormatPr defaultRowHeight="15" x14ac:dyDescent="0.25"/>
  <cols>
    <col min="3" max="3" width="24.140625" customWidth="1"/>
  </cols>
  <sheetData>
    <row r="3" spans="2:3" x14ac:dyDescent="0.25">
      <c r="B3" s="30" t="s">
        <v>51</v>
      </c>
      <c r="C3" s="30" t="s">
        <v>52</v>
      </c>
    </row>
    <row r="4" spans="2:3" x14ac:dyDescent="0.25">
      <c r="B4" t="str">
        <f>'Data and calcs'!AB80</f>
        <v>2014-15</v>
      </c>
      <c r="C4" s="31">
        <f>'Data and calcs'!Z80</f>
        <v>3.6983572338501185</v>
      </c>
    </row>
    <row r="5" spans="2:3" x14ac:dyDescent="0.25">
      <c r="B5" t="str">
        <f>'Data and calcs'!AB81</f>
        <v>2015-16</v>
      </c>
      <c r="C5" s="31">
        <f>'Data and calcs'!Z81</f>
        <v>3.5304093673374868</v>
      </c>
    </row>
    <row r="6" spans="2:3" x14ac:dyDescent="0.25">
      <c r="B6" t="str">
        <f>'Data and calcs'!AB82</f>
        <v>2016-17</v>
      </c>
      <c r="C6" s="31">
        <f>'Data and calcs'!Z82</f>
        <v>3.5534259349730535</v>
      </c>
    </row>
    <row r="7" spans="2:3" x14ac:dyDescent="0.25">
      <c r="B7" s="29" t="str">
        <f>'Data and calcs'!AB83</f>
        <v>2017-18</v>
      </c>
      <c r="C7" s="32">
        <f>'Data and calcs'!Z83</f>
        <v>3.6732542385081022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B2" sqref="B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A3" sqref="A3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2:F2"/>
  <sheetViews>
    <sheetView workbookViewId="0">
      <selection activeCell="Q6" sqref="Q6:R8"/>
    </sheetView>
  </sheetViews>
  <sheetFormatPr defaultRowHeight="15" x14ac:dyDescent="0.25"/>
  <sheetData>
    <row r="2" spans="3:6" x14ac:dyDescent="0.25">
      <c r="C2" s="17"/>
      <c r="D2" s="17"/>
      <c r="E2" s="17"/>
      <c r="F2" s="1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Definitions and method</vt:lpstr>
      <vt:lpstr>Data and calcs</vt:lpstr>
      <vt:lpstr>Expected trips</vt:lpstr>
      <vt:lpstr>Drop out rates</vt:lpstr>
      <vt:lpstr>Return prob</vt:lpstr>
      <vt:lpstr>Visas by no of visits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</dc:creator>
  <cp:lastModifiedBy>Stephen</cp:lastModifiedBy>
  <dcterms:created xsi:type="dcterms:W3CDTF">2018-07-25T00:49:07Z</dcterms:created>
  <dcterms:modified xsi:type="dcterms:W3CDTF">2018-09-25T21:25:39Z</dcterms:modified>
</cp:coreProperties>
</file>