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rence\Documents\1 WF\3 Devpolicy\3 Blogging\2019\4 NZ aid budget\"/>
    </mc:Choice>
  </mc:AlternateContent>
  <xr:revisionPtr revIDLastSave="0" documentId="13_ncr:1_{228EDBDA-F708-4C65-9C7D-1AE203D9162E}" xr6:coauthVersionLast="43" xr6:coauthVersionMax="43" xr10:uidLastSave="{00000000-0000-0000-0000-000000000000}"/>
  <bookViews>
    <workbookView xWindow="-108" yWindow="-108" windowWidth="23256" windowHeight="12576" xr2:uid="{AC7CBB49-82AC-4794-A1D9-30C470CFF8E5}"/>
  </bookViews>
  <sheets>
    <sheet name="about" sheetId="2" r:id="rId1"/>
    <sheet name="Budgets compared nominal" sheetId="1" r:id="rId2"/>
    <sheet name="Inflation Adjusted" sheetId="3" r:id="rId3"/>
    <sheet name="ODA GNI" sheetId="4" r:id="rId4"/>
    <sheet name="ODA GNI NZ Aus Comparison" sheetId="5" r:id="rId5"/>
  </sheets>
  <definedNames>
    <definedName name="_xlnm.Print_Area" localSheetId="1">'Budgets compared nominal'!$A$3:$H$40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8" i="4" l="1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K8" i="3" l="1"/>
  <c r="K10" i="3" l="1"/>
  <c r="C9" i="3"/>
  <c r="C8" i="3"/>
  <c r="K7" i="3"/>
  <c r="C7" i="3" s="1"/>
  <c r="K6" i="3" l="1"/>
  <c r="C6" i="3" s="1"/>
  <c r="C10" i="3"/>
  <c r="K11" i="3"/>
  <c r="K5" i="3"/>
  <c r="C5" i="3" l="1"/>
  <c r="K4" i="3"/>
  <c r="K12" i="3"/>
  <c r="C11" i="3"/>
  <c r="C12" i="3" l="1"/>
  <c r="K13" i="3"/>
  <c r="C13" i="3" s="1"/>
  <c r="C4" i="3"/>
  <c r="K3" i="3"/>
  <c r="C3" i="3" s="1"/>
  <c r="E6" i="1" l="1"/>
  <c r="E7" i="1"/>
  <c r="E8" i="1"/>
  <c r="E9" i="1"/>
  <c r="E10" i="1"/>
  <c r="E13" i="1"/>
  <c r="E17" i="1"/>
  <c r="E18" i="1"/>
  <c r="E5" i="1"/>
  <c r="E16" i="1"/>
  <c r="E15" i="1"/>
  <c r="E14" i="1"/>
  <c r="E12" i="1"/>
  <c r="E11" i="1"/>
</calcChain>
</file>

<file path=xl/sharedStrings.xml><?xml version="1.0" encoding="utf-8"?>
<sst xmlns="http://schemas.openxmlformats.org/spreadsheetml/2006/main" count="97" uniqueCount="53">
  <si>
    <t>Financial Year</t>
  </si>
  <si>
    <t>NZD (million)</t>
  </si>
  <si>
    <t>2008/09</t>
  </si>
  <si>
    <t>2009/10</t>
  </si>
  <si>
    <t>2010/11</t>
  </si>
  <si>
    <t>2011/12</t>
  </si>
  <si>
    <t>2012/13</t>
  </si>
  <si>
    <t>2013/14</t>
  </si>
  <si>
    <t>2014/15</t>
  </si>
  <si>
    <t>2015/16</t>
  </si>
  <si>
    <t>2016/17</t>
  </si>
  <si>
    <t>2017/18</t>
  </si>
  <si>
    <t>2018/19</t>
  </si>
  <si>
    <t>2019/20</t>
  </si>
  <si>
    <t>2020/21</t>
  </si>
  <si>
    <t>2021/22</t>
  </si>
  <si>
    <t>2018 budget</t>
  </si>
  <si>
    <t>2019 budget</t>
  </si>
  <si>
    <t>Numbers shaded in grey are from older budgets but can safely be assumed to be correct.</t>
  </si>
  <si>
    <t>Difference</t>
  </si>
  <si>
    <t>2022/23</t>
  </si>
  <si>
    <t>Created by Terence Wood</t>
  </si>
  <si>
    <t>https://www.budget.govt.nz/budget/pdfs/estimates/v4/est19-v4-offdev.pdf</t>
  </si>
  <si>
    <t>Data from Budget 2018</t>
  </si>
  <si>
    <t>Nominal Million NZD</t>
  </si>
  <si>
    <t>Inflation</t>
  </si>
  <si>
    <t>Index</t>
  </si>
  <si>
    <t>https://treasury.govt.nz/sites/default/files/2019-05/befu19-charts-data.xlsx</t>
  </si>
  <si>
    <t>parent url</t>
  </si>
  <si>
    <t>https://treasury.govt.nz/publications/efu/budget-economic-and-fiscal-update-2019</t>
  </si>
  <si>
    <t>Year End</t>
  </si>
  <si>
    <t>ODA/GNI</t>
  </si>
  <si>
    <t>ODA M NZD</t>
  </si>
  <si>
    <t>GNI M NZD</t>
  </si>
  <si>
    <t>Inflation adjusted (2019) NZD</t>
  </si>
  <si>
    <t>ODA data from Budget 2019; GNI data from Treasury in 2019</t>
  </si>
  <si>
    <t>2018/19 aid data are from that year's budget. For more information see, http://www.devpolicy.org/wp-content/uploads/2018/06/NZ-aid-18-19-NZADDs-analysis-3-6-18.xlsx</t>
  </si>
  <si>
    <t>2019/20 budgeted aid data from the 2019/20 aid budget, taken from the following PDF</t>
  </si>
  <si>
    <t>See also:</t>
  </si>
  <si>
    <t>https://treasury.govt.nz/sites/default/files/2019-05/b19-expenditure-data.xls</t>
  </si>
  <si>
    <t>https://treasury.govt.nz/publications/ise/budget-2019-data-estimates-appropriations-2019-20</t>
  </si>
  <si>
    <t>2019/20 Inflation data are from</t>
  </si>
  <si>
    <t>2019/20 GNI data were emailed to Terence on request from NZ's Treasury. (Thank you.)</t>
  </si>
  <si>
    <t>This spreadsheet looks at the 2019/20 NZ govt aid budget.</t>
  </si>
  <si>
    <t>Sheets:</t>
  </si>
  <si>
    <t>"Budgets compared nominal" - compares projected spending from the 19/20 budget with projected spending from the previous budget.</t>
  </si>
  <si>
    <t>"Inflation Adjusted" - looks at projected spending from the 19/20 aid budget adjusted for inflation.</t>
  </si>
  <si>
    <t>"ODA/GNI" - looks at projected ODA/GNI ratios for NZ as per the 19/20 budget.</t>
  </si>
  <si>
    <t>Questions: terence.wood@anu.edu.au</t>
  </si>
  <si>
    <t>NZ</t>
  </si>
  <si>
    <t>Australia</t>
  </si>
  <si>
    <t>Australian ODA/GNI data are from Devpolicy's Aid Tracker</t>
  </si>
  <si>
    <t>http://devpolicy.org/aidtracker/trends/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</si>
</sst>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#,##0_ ;\-#,##0\ "/>
    <numFmt numFmtId="165" formatCode="0.0"/>
    <numFmt numFmtId="166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Border="1"/>
    <xf numFmtId="0" fontId="0" fillId="2" borderId="0" xfId="0" applyFill="1"/>
    <xf numFmtId="1" fontId="0" fillId="0" borderId="0" xfId="0" applyNumberFormat="1" applyFill="1" applyBorder="1"/>
    <xf numFmtId="1" fontId="0" fillId="0" borderId="0" xfId="0" applyNumberFormat="1"/>
    <xf numFmtId="3" fontId="0" fillId="0" borderId="0" xfId="0" applyNumberFormat="1"/>
    <xf numFmtId="0" fontId="0" fillId="0" borderId="0" xfId="0" applyFill="1"/>
    <xf numFmtId="41" fontId="0" fillId="0" borderId="0" xfId="0" applyNumberFormat="1"/>
    <xf numFmtId="9" fontId="0" fillId="0" borderId="0" xfId="1" applyFont="1" applyFill="1"/>
    <xf numFmtId="9" fontId="0" fillId="0" borderId="0" xfId="1" applyFont="1"/>
    <xf numFmtId="1" fontId="0" fillId="3" borderId="0" xfId="0" applyNumberFormat="1" applyFill="1" applyBorder="1"/>
    <xf numFmtId="14" fontId="0" fillId="0" borderId="0" xfId="0" applyNumberFormat="1"/>
    <xf numFmtId="1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0" fontId="0" fillId="0" borderId="0" xfId="0" applyFill="1" applyBorder="1"/>
    <xf numFmtId="164" fontId="0" fillId="0" borderId="0" xfId="0" applyNumberFormat="1" applyFill="1" applyBorder="1"/>
    <xf numFmtId="41" fontId="0" fillId="0" borderId="0" xfId="0" applyNumberFormat="1" applyBorder="1"/>
    <xf numFmtId="165" fontId="0" fillId="0" borderId="0" xfId="0" applyNumberFormat="1" applyAlignment="1">
      <alignment horizontal="left"/>
    </xf>
    <xf numFmtId="17" fontId="0" fillId="0" borderId="0" xfId="0" applyNumberFormat="1" applyFont="1"/>
    <xf numFmtId="165" fontId="0" fillId="0" borderId="0" xfId="0" applyNumberFormat="1"/>
    <xf numFmtId="166" fontId="2" fillId="0" borderId="0" xfId="0" applyNumberFormat="1" applyFont="1"/>
    <xf numFmtId="166" fontId="0" fillId="0" borderId="0" xfId="0" applyNumberFormat="1"/>
    <xf numFmtId="17" fontId="0" fillId="0" borderId="0" xfId="0" applyNumberFormat="1"/>
    <xf numFmtId="10" fontId="0" fillId="0" borderId="0" xfId="1" applyNumberFormat="1" applyFont="1" applyAlignment="1">
      <alignment horizontal="left"/>
    </xf>
    <xf numFmtId="1" fontId="0" fillId="0" borderId="0" xfId="0" applyNumberFormat="1" applyAlignment="1">
      <alignment horizontal="left"/>
    </xf>
    <xf numFmtId="164" fontId="0" fillId="0" borderId="0" xfId="2" applyNumberFormat="1" applyFont="1" applyAlignment="1">
      <alignment horizontal="left"/>
    </xf>
    <xf numFmtId="14" fontId="0" fillId="0" borderId="0" xfId="0" applyNumberFormat="1" applyAlignment="1">
      <alignment horizontal="left"/>
    </xf>
  </cellXfs>
  <cellStyles count="3">
    <cellStyle name="Comma" xfId="2" builtinId="3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7174103237096E-2"/>
          <c:y val="5.1400554097404488E-2"/>
          <c:w val="0.89934383202099732"/>
          <c:h val="0.86260369905507117"/>
        </c:manualLayout>
      </c:layout>
      <c:lineChart>
        <c:grouping val="standard"/>
        <c:varyColors val="0"/>
        <c:ser>
          <c:idx val="3"/>
          <c:order val="0"/>
          <c:tx>
            <c:strRef>
              <c:f>'Budgets compared nominal'!$C$4</c:f>
              <c:strCache>
                <c:ptCount val="1"/>
                <c:pt idx="0">
                  <c:v>2018 budget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strRef>
              <c:f>'Budgets compared nominal'!$B$5:$B$19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'Budgets compared nominal'!$C$5:$C$18</c:f>
              <c:numCache>
                <c:formatCode>0</c:formatCode>
                <c:ptCount val="14"/>
                <c:pt idx="0">
                  <c:v>498.56799999999998</c:v>
                </c:pt>
                <c:pt idx="1">
                  <c:v>473.80599999999998</c:v>
                </c:pt>
                <c:pt idx="2">
                  <c:v>556.96400000000006</c:v>
                </c:pt>
                <c:pt idx="3">
                  <c:v>564.74599999999998</c:v>
                </c:pt>
                <c:pt idx="4">
                  <c:v>490.12799999999999</c:v>
                </c:pt>
                <c:pt idx="5">
                  <c:v>587.48700000000008</c:v>
                </c:pt>
                <c:pt idx="6">
                  <c:v>568.15699999999993</c:v>
                </c:pt>
                <c:pt idx="7">
                  <c:v>592.07100000000003</c:v>
                </c:pt>
                <c:pt idx="8">
                  <c:v>592.21900000000005</c:v>
                </c:pt>
                <c:pt idx="9">
                  <c:v>713.46600000000001</c:v>
                </c:pt>
                <c:pt idx="10">
                  <c:v>768.39300000000003</c:v>
                </c:pt>
                <c:pt idx="11">
                  <c:v>808.56799999999998</c:v>
                </c:pt>
                <c:pt idx="12">
                  <c:v>846.66200000000003</c:v>
                </c:pt>
                <c:pt idx="13">
                  <c:v>884.04600000000005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3BA-45C2-803F-0EF46A9BD5D1}"/>
            </c:ext>
          </c:extLst>
        </c:ser>
        <c:ser>
          <c:idx val="0"/>
          <c:order val="1"/>
          <c:tx>
            <c:strRef>
              <c:f>'Budgets compared nominal'!$D$4</c:f>
              <c:strCache>
                <c:ptCount val="1"/>
                <c:pt idx="0">
                  <c:v>2019 budget</c:v>
                </c:pt>
              </c:strCache>
            </c:strRef>
          </c:tx>
          <c:marker>
            <c:symbol val="none"/>
          </c:marker>
          <c:dLbls>
            <c:dLbl>
              <c:idx val="0"/>
              <c:layout>
                <c:manualLayout>
                  <c:x val="-7.9337228112411999E-3"/>
                  <c:y val="-5.54114340640903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3BA-45C2-803F-0EF46A9BD5D1}"/>
                </c:ext>
              </c:extLst>
            </c:dLbl>
            <c:dLbl>
              <c:idx val="4"/>
              <c:layout>
                <c:manualLayout>
                  <c:x val="-3.3058547995112035E-2"/>
                  <c:y val="2.59890091827225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3BA-45C2-803F-0EF46A9BD5D1}"/>
                </c:ext>
              </c:extLst>
            </c:dLbl>
            <c:dLbl>
              <c:idx val="8"/>
              <c:layout>
                <c:manualLayout>
                  <c:x val="-4.8519978877493958E-2"/>
                  <c:y val="-5.5411434064090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3BA-45C2-803F-0EF46A9BD5D1}"/>
                </c:ext>
              </c:extLst>
            </c:dLbl>
            <c:dLbl>
              <c:idx val="14"/>
              <c:layout>
                <c:manualLayout>
                  <c:x val="-4.2850229562682092E-2"/>
                  <c:y val="-4.490815106450153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3BA-45C2-803F-0EF46A9BD5D1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'Budgets compared nominal'!$B$5:$B$19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'Budgets compared nominal'!$D$5:$D$19</c:f>
              <c:numCache>
                <c:formatCode>0</c:formatCode>
                <c:ptCount val="15"/>
                <c:pt idx="0">
                  <c:v>498.56799999999998</c:v>
                </c:pt>
                <c:pt idx="1">
                  <c:v>473.80599999999998</c:v>
                </c:pt>
                <c:pt idx="2">
                  <c:v>556.96400000000006</c:v>
                </c:pt>
                <c:pt idx="3">
                  <c:v>564.74599999999998</c:v>
                </c:pt>
                <c:pt idx="4">
                  <c:v>490.12799999999999</c:v>
                </c:pt>
                <c:pt idx="5">
                  <c:v>587.48700000000008</c:v>
                </c:pt>
                <c:pt idx="6">
                  <c:v>568.15700000000004</c:v>
                </c:pt>
                <c:pt idx="7">
                  <c:v>592.07100000000003</c:v>
                </c:pt>
                <c:pt idx="8">
                  <c:v>592.21900000000005</c:v>
                </c:pt>
                <c:pt idx="9">
                  <c:v>706.99699999999996</c:v>
                </c:pt>
                <c:pt idx="10">
                  <c:v>770.55</c:v>
                </c:pt>
                <c:pt idx="11">
                  <c:v>822.17200000000003</c:v>
                </c:pt>
                <c:pt idx="12">
                  <c:v>868.98699999999997</c:v>
                </c:pt>
                <c:pt idx="13">
                  <c:v>911.5</c:v>
                </c:pt>
                <c:pt idx="14">
                  <c:v>954.02300000000002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73BA-45C2-803F-0EF46A9BD5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3756672"/>
        <c:axId val="163922304"/>
      </c:lineChart>
      <c:catAx>
        <c:axId val="1637566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1680000"/>
          <a:lstStyle/>
          <a:p>
            <a:pPr>
              <a:defRPr/>
            </a:pPr>
            <a:endParaRPr lang="en-US"/>
          </a:p>
        </c:txPr>
        <c:crossAx val="163922304"/>
        <c:crosses val="autoZero"/>
        <c:auto val="1"/>
        <c:lblAlgn val="ctr"/>
        <c:lblOffset val="100"/>
        <c:noMultiLvlLbl val="0"/>
      </c:catAx>
      <c:valAx>
        <c:axId val="163922304"/>
        <c:scaling>
          <c:orientation val="minMax"/>
          <c:max val="1000"/>
          <c:min val="400"/>
        </c:scaling>
        <c:delete val="0"/>
        <c:axPos val="l"/>
        <c:numFmt formatCode="#,##0" sourceLinked="0"/>
        <c:majorTickMark val="out"/>
        <c:minorTickMark val="none"/>
        <c:tickLblPos val="nextTo"/>
        <c:crossAx val="163756672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73441766255427099"/>
          <c:y val="0.68159876507856876"/>
          <c:w val="0.15719481555091239"/>
          <c:h val="0.1424474675612927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'Inflation Adjusted'!$B$2</c:f>
              <c:strCache>
                <c:ptCount val="1"/>
                <c:pt idx="0">
                  <c:v>Nominal Million NZD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'Inflation Adjusted'!$B$3:$B$13</c:f>
              <c:numCache>
                <c:formatCode>0.0</c:formatCode>
                <c:ptCount val="11"/>
                <c:pt idx="0">
                  <c:v>490.12799999999999</c:v>
                </c:pt>
                <c:pt idx="1">
                  <c:v>587.48700000000008</c:v>
                </c:pt>
                <c:pt idx="2">
                  <c:v>568.15700000000004</c:v>
                </c:pt>
                <c:pt idx="3">
                  <c:v>592.07100000000003</c:v>
                </c:pt>
                <c:pt idx="4">
                  <c:v>592.21900000000005</c:v>
                </c:pt>
                <c:pt idx="5">
                  <c:v>706.99699999999996</c:v>
                </c:pt>
                <c:pt idx="6">
                  <c:v>770.55</c:v>
                </c:pt>
                <c:pt idx="7">
                  <c:v>822.17200000000003</c:v>
                </c:pt>
                <c:pt idx="8">
                  <c:v>868.98699999999997</c:v>
                </c:pt>
                <c:pt idx="9">
                  <c:v>911.5</c:v>
                </c:pt>
                <c:pt idx="10">
                  <c:v>954.02300000000002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2-418D-82EB-49E75BBBC502}"/>
            </c:ext>
          </c:extLst>
        </c:ser>
        <c:ser>
          <c:idx val="1"/>
          <c:order val="1"/>
          <c:tx>
            <c:strRef>
              <c:f>'Inflation Adjusted'!$C$2</c:f>
              <c:strCache>
                <c:ptCount val="1"/>
                <c:pt idx="0">
                  <c:v>Inflation adjusted (2019) NZD</c:v>
                </c:pt>
              </c:strCache>
            </c:strRef>
          </c:tx>
          <c:spPr>
            <a:ln w="2222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'Inflation Adjusted'!$A$3:$A$13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'Inflation Adjusted'!$C$3:$C$13</c:f>
              <c:numCache>
                <c:formatCode>0.0</c:formatCode>
                <c:ptCount val="11"/>
                <c:pt idx="0">
                  <c:v>527.96663998955978</c:v>
                </c:pt>
                <c:pt idx="1">
                  <c:v>622.77998394112342</c:v>
                </c:pt>
                <c:pt idx="2">
                  <c:v>599.77920781074124</c:v>
                </c:pt>
                <c:pt idx="3">
                  <c:v>622.43073988725553</c:v>
                </c:pt>
                <c:pt idx="4">
                  <c:v>611.92212613000004</c:v>
                </c:pt>
                <c:pt idx="5">
                  <c:v>719.72294599999998</c:v>
                </c:pt>
                <c:pt idx="6">
                  <c:v>770.55</c:v>
                </c:pt>
                <c:pt idx="7">
                  <c:v>806.05098039215693</c:v>
                </c:pt>
                <c:pt idx="8">
                  <c:v>834.42511186648994</c:v>
                </c:pt>
                <c:pt idx="9">
                  <c:v>858.08554759884782</c:v>
                </c:pt>
                <c:pt idx="10">
                  <c:v>880.5065431651077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382-418D-82EB-49E75BBBC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6928"/>
        <c:axId val="612739384"/>
      </c:lineChart>
      <c:catAx>
        <c:axId val="6127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39384"/>
        <c:crosses val="autoZero"/>
        <c:auto val="1"/>
        <c:lblAlgn val="ctr"/>
        <c:lblOffset val="100"/>
        <c:noMultiLvlLbl val="0"/>
      </c:catAx>
      <c:valAx>
        <c:axId val="612739384"/>
        <c:scaling>
          <c:orientation val="minMax"/>
          <c:min val="4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46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4161059085721293E-2"/>
          <c:y val="5.016150651071534E-2"/>
          <c:w val="0.71682310407826721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220551976457495E-2"/>
          <c:y val="3.0877199807089334E-2"/>
          <c:w val="0.90255722580132025"/>
          <c:h val="0.84291950038559571"/>
        </c:manualLayout>
      </c:layout>
      <c:lineChart>
        <c:grouping val="standard"/>
        <c:varyColors val="0"/>
        <c:ser>
          <c:idx val="0"/>
          <c:order val="0"/>
          <c:tx>
            <c:strRef>
              <c:f>'ODA GNI'!$B$3</c:f>
              <c:strCache>
                <c:ptCount val="1"/>
                <c:pt idx="0">
                  <c:v>ODA/GNI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5.4963872420788797E-2"/>
                  <c:y val="-4.930499158457210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3B7-4527-9A64-9E642C8B0DE4}"/>
                </c:ext>
              </c:extLst>
            </c:dLbl>
            <c:dLbl>
              <c:idx val="1"/>
              <c:layout>
                <c:manualLayout>
                  <c:x val="-3.9235942787486308E-2"/>
                  <c:y val="3.36033960020362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3B7-4527-9A64-9E642C8B0DE4}"/>
                </c:ext>
              </c:extLst>
            </c:dLbl>
            <c:dLbl>
              <c:idx val="2"/>
              <c:layout>
                <c:manualLayout>
                  <c:x val="-3.9382347657294092E-2"/>
                  <c:y val="-6.42526746936901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3B7-4527-9A64-9E642C8B0DE4}"/>
                </c:ext>
              </c:extLst>
            </c:dLbl>
            <c:dLbl>
              <c:idx val="3"/>
              <c:layout>
                <c:manualLayout>
                  <c:x val="-2.329651262211474E-2"/>
                  <c:y val="-5.6920788923904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3B7-4527-9A64-9E642C8B0DE4}"/>
                </c:ext>
              </c:extLst>
            </c:dLbl>
            <c:dLbl>
              <c:idx val="4"/>
              <c:layout>
                <c:manualLayout>
                  <c:x val="-5.0512008202647458E-2"/>
                  <c:y val="4.6360180313783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3B7-4527-9A64-9E642C8B0DE4}"/>
                </c:ext>
              </c:extLst>
            </c:dLbl>
            <c:dLbl>
              <c:idx val="6"/>
              <c:layout>
                <c:manualLayout>
                  <c:x val="-2.0165053625722528E-2"/>
                  <c:y val="-5.229452820639572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3B7-4527-9A64-9E642C8B0DE4}"/>
                </c:ext>
              </c:extLst>
            </c:dLbl>
            <c:dLbl>
              <c:idx val="8"/>
              <c:layout>
                <c:manualLayout>
                  <c:x val="-3.9235942787486294E-2"/>
                  <c:y val="3.652353099964728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3B7-4527-9A64-9E642C8B0DE4}"/>
                </c:ext>
              </c:extLst>
            </c:dLbl>
            <c:dLbl>
              <c:idx val="9"/>
              <c:layout>
                <c:manualLayout>
                  <c:x val="-5.3182944182186505E-2"/>
                  <c:y val="-5.69207889239049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A1D-41CC-A689-1601D5E9A88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'ODA GNI'!$A$4:$A$18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'ODA GNI'!$B$4:$B$18</c:f>
              <c:numCache>
                <c:formatCode>0.00%</c:formatCode>
                <c:ptCount val="15"/>
                <c:pt idx="0">
                  <c:v>2.8347860696517411E-3</c:v>
                </c:pt>
                <c:pt idx="1">
                  <c:v>2.543419562288297E-3</c:v>
                </c:pt>
                <c:pt idx="2">
                  <c:v>2.8809575535623769E-3</c:v>
                </c:pt>
                <c:pt idx="3">
                  <c:v>2.774005943463418E-3</c:v>
                </c:pt>
                <c:pt idx="4">
                  <c:v>2.3516361193743401E-3</c:v>
                </c:pt>
                <c:pt idx="5">
                  <c:v>2.6289418219081844E-3</c:v>
                </c:pt>
                <c:pt idx="6">
                  <c:v>2.4456741178850768E-3</c:v>
                </c:pt>
                <c:pt idx="7">
                  <c:v>2.411272160069723E-3</c:v>
                </c:pt>
                <c:pt idx="8">
                  <c:v>2.2674137686791457E-3</c:v>
                </c:pt>
                <c:pt idx="9">
                  <c:v>2.5798667367284084E-3</c:v>
                </c:pt>
                <c:pt idx="10">
                  <c:v>2.6955703589439934E-3</c:v>
                </c:pt>
                <c:pt idx="11">
                  <c:v>2.723883287723309E-3</c:v>
                </c:pt>
                <c:pt idx="12">
                  <c:v>2.7234928195271333E-3</c:v>
                </c:pt>
                <c:pt idx="13">
                  <c:v>2.7255411767532463E-3</c:v>
                </c:pt>
                <c:pt idx="14">
                  <c:v>2.7293369355257955E-3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3B7-4527-9A64-9E642C8B0D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12746928"/>
        <c:axId val="612739384"/>
      </c:lineChart>
      <c:catAx>
        <c:axId val="6127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7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39384"/>
        <c:crosses val="autoZero"/>
        <c:auto val="1"/>
        <c:lblAlgn val="ctr"/>
        <c:lblOffset val="100"/>
        <c:noMultiLvlLbl val="0"/>
      </c:catAx>
      <c:valAx>
        <c:axId val="612739384"/>
        <c:scaling>
          <c:orientation val="minMax"/>
          <c:max val="3.0000000000000009E-3"/>
          <c:min val="2.0000000000000005E-3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46928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32931650870368E-2"/>
          <c:y val="0.78857714534562118"/>
          <c:w val="0.15069254956991765"/>
          <c:h val="5.04487835881501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28189572537752E-2"/>
          <c:y val="1.906207226976557E-2"/>
          <c:w val="0.90255722580132025"/>
          <c:h val="0.84291950038559571"/>
        </c:manualLayout>
      </c:layout>
      <c:lineChart>
        <c:grouping val="standard"/>
        <c:varyColors val="0"/>
        <c:ser>
          <c:idx val="0"/>
          <c:order val="0"/>
          <c:tx>
            <c:strRef>
              <c:f>'ODA GNI NZ Aus Comparison'!$B$1</c:f>
              <c:strCache>
                <c:ptCount val="1"/>
                <c:pt idx="0">
                  <c:v>NZ</c:v>
                </c:pt>
              </c:strCache>
            </c:strRef>
          </c:tx>
          <c:spPr>
            <a:ln w="158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60A-4977-955D-EA8248734889}"/>
                </c:ext>
              </c:extLst>
            </c:dLbl>
            <c:dLbl>
              <c:idx val="14"/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60A-4977-955D-EA8248734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'ODA GNI NZ Aus Comparison'!$A$2:$A$16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'ODA GNI NZ Aus Comparison'!$B$2:$B$16</c:f>
              <c:numCache>
                <c:formatCode>0.00%</c:formatCode>
                <c:ptCount val="15"/>
                <c:pt idx="0">
                  <c:v>2.8347860696517411E-3</c:v>
                </c:pt>
                <c:pt idx="1">
                  <c:v>2.543419562288297E-3</c:v>
                </c:pt>
                <c:pt idx="2">
                  <c:v>2.8809575535623769E-3</c:v>
                </c:pt>
                <c:pt idx="3">
                  <c:v>2.774005943463418E-3</c:v>
                </c:pt>
                <c:pt idx="4">
                  <c:v>2.3516361193743401E-3</c:v>
                </c:pt>
                <c:pt idx="5">
                  <c:v>2.6289418219081844E-3</c:v>
                </c:pt>
                <c:pt idx="6">
                  <c:v>2.4456741178850768E-3</c:v>
                </c:pt>
                <c:pt idx="7">
                  <c:v>2.411272160069723E-3</c:v>
                </c:pt>
                <c:pt idx="8">
                  <c:v>2.2674137686791457E-3</c:v>
                </c:pt>
                <c:pt idx="9">
                  <c:v>2.5798667367284084E-3</c:v>
                </c:pt>
                <c:pt idx="10">
                  <c:v>2.6955703589439934E-3</c:v>
                </c:pt>
                <c:pt idx="11">
                  <c:v>2.723883287723309E-3</c:v>
                </c:pt>
                <c:pt idx="12">
                  <c:v>2.7234928195271333E-3</c:v>
                </c:pt>
                <c:pt idx="13">
                  <c:v>2.7255411767532463E-3</c:v>
                </c:pt>
                <c:pt idx="14">
                  <c:v>2.7293369355257955E-3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60A-4977-955D-EA8248734889}"/>
            </c:ext>
          </c:extLst>
        </c:ser>
        <c:ser>
          <c:idx val="1"/>
          <c:order val="1"/>
          <c:tx>
            <c:strRef>
              <c:f>'ODA GNI NZ Aus Comparison'!$C$1</c:f>
              <c:strCache>
                <c:ptCount val="1"/>
                <c:pt idx="0">
                  <c:v>Australia</c:v>
                </c:pt>
              </c:strCache>
            </c:strRef>
          </c:tx>
          <c:spPr>
            <a:ln w="12700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12700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1228371558157749E-2"/>
                  <c:y val="-3.989803667098103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60A-4977-955D-EA8248734889}"/>
                </c:ext>
              </c:extLst>
            </c:dLbl>
            <c:dLbl>
              <c:idx val="14"/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60A-4977-955D-EA824873488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'ODA GNI NZ Aus Comparison'!$A$2:$A$16</c:f>
              <c:strCache>
                <c:ptCount val="15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  <c:pt idx="11">
                  <c:v>2019/20</c:v>
                </c:pt>
                <c:pt idx="12">
                  <c:v>2020/21</c:v>
                </c:pt>
                <c:pt idx="13">
                  <c:v>2021/22</c:v>
                </c:pt>
                <c:pt idx="14">
                  <c:v>2022/23</c:v>
                </c:pt>
              </c:strCache>
            </c:strRef>
          </c:cat>
          <c:val>
            <c:numRef>
              <c:f>'ODA GNI NZ Aus Comparison'!$C$2:$C$16</c:f>
              <c:numCache>
                <c:formatCode>0.00%</c:formatCode>
                <c:ptCount val="15"/>
                <c:pt idx="0">
                  <c:v>3.0999999999999999E-3</c:v>
                </c:pt>
                <c:pt idx="1">
                  <c:v>3.0999999999999999E-3</c:v>
                </c:pt>
                <c:pt idx="2">
                  <c:v>3.0999999999999999E-3</c:v>
                </c:pt>
                <c:pt idx="3">
                  <c:v>3.3E-3</c:v>
                </c:pt>
                <c:pt idx="4">
                  <c:v>3.2000000000000002E-3</c:v>
                </c:pt>
                <c:pt idx="5">
                  <c:v>3.3E-3</c:v>
                </c:pt>
                <c:pt idx="6">
                  <c:v>3.2000000000000002E-3</c:v>
                </c:pt>
                <c:pt idx="7">
                  <c:v>2.5999999999999999E-3</c:v>
                </c:pt>
                <c:pt idx="8">
                  <c:v>2.3999999999999998E-3</c:v>
                </c:pt>
                <c:pt idx="9">
                  <c:v>2.3E-3</c:v>
                </c:pt>
                <c:pt idx="10">
                  <c:v>2.3E-3</c:v>
                </c:pt>
                <c:pt idx="11">
                  <c:v>2.0999999999999999E-3</c:v>
                </c:pt>
                <c:pt idx="12">
                  <c:v>2E-3</c:v>
                </c:pt>
                <c:pt idx="13">
                  <c:v>1.9E-3</c:v>
                </c:pt>
                <c:pt idx="14">
                  <c:v>1.9E-3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60A-4977-955D-EA8248734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2746928"/>
        <c:axId val="612739384"/>
      </c:lineChart>
      <c:catAx>
        <c:axId val="6127469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174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39384"/>
        <c:crosses val="autoZero"/>
        <c:auto val="1"/>
        <c:lblAlgn val="ctr"/>
        <c:lblOffset val="100"/>
        <c:noMultiLvlLbl val="0"/>
      </c:catAx>
      <c:valAx>
        <c:axId val="612739384"/>
        <c:scaling>
          <c:orientation val="minMax"/>
          <c:max val="4.000000000000001E-3"/>
          <c:min val="1.0000000000000002E-3"/>
        </c:scaling>
        <c:delete val="0"/>
        <c:axPos val="l"/>
        <c:numFmt formatCode="0.0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12746928"/>
        <c:crosses val="autoZero"/>
        <c:crossBetween val="between"/>
        <c:majorUnit val="5.0000000000000012E-4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7932931650870368E-2"/>
          <c:y val="0.78857714534562118"/>
          <c:w val="0.21611514041916308"/>
          <c:h val="5.08201114033070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176744</xdr:colOff>
      <xdr:row>1</xdr:row>
      <xdr:rowOff>135467</xdr:rowOff>
    </xdr:from>
    <xdr:to>
      <xdr:col>15</xdr:col>
      <xdr:colOff>245534</xdr:colOff>
      <xdr:row>27</xdr:row>
      <xdr:rowOff>129117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6CF7DB4-EC4E-461E-889E-E06C20C1D9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316230</xdr:colOff>
      <xdr:row>14</xdr:row>
      <xdr:rowOff>83484</xdr:rowOff>
    </xdr:from>
    <xdr:to>
      <xdr:col>8</xdr:col>
      <xdr:colOff>1905</xdr:colOff>
      <xdr:row>36</xdr:row>
      <xdr:rowOff>140634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47A280A-496A-4C55-81FB-4847E55196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401955</xdr:colOff>
      <xdr:row>1</xdr:row>
      <xdr:rowOff>11431</xdr:rowOff>
    </xdr:from>
    <xdr:to>
      <xdr:col>15</xdr:col>
      <xdr:colOff>70485</xdr:colOff>
      <xdr:row>25</xdr:row>
      <xdr:rowOff>93345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620A65-3CFF-4F1F-9687-3E124454380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310515</xdr:colOff>
      <xdr:row>1</xdr:row>
      <xdr:rowOff>7620</xdr:rowOff>
    </xdr:from>
    <xdr:to>
      <xdr:col>13</xdr:col>
      <xdr:colOff>588645</xdr:colOff>
      <xdr:row>24</xdr:row>
      <xdr:rowOff>100965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FA4F816-2064-4590-89AA-AB98FC8DCEE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8BA43-27D8-4190-AF52-365322F95101}">
  <dimension ref="A1:A27"/>
  <sheetViews>
    <sheetView tabSelected="1" zoomScale="85" zoomScaleNormal="85" workbookViewId="0">
      <selection activeCell="A2" sqref="A2"/>
    </sheetView>
  </sheetViews>
  <sheetFormatPr defaultRowHeight="14.4" x14ac:dyDescent="0.3"/>
  <cols>
    <col min="1" max="1" width="145" bestFit="1" customWidth="1"/>
  </cols>
  <sheetData>
    <row r="1" spans="1:1" x14ac:dyDescent="0.3">
      <c r="A1" t="s">
        <v>21</v>
      </c>
    </row>
    <row r="2" spans="1:1" x14ac:dyDescent="0.3">
      <c r="A2" s="27">
        <v>43615</v>
      </c>
    </row>
    <row r="3" spans="1:1" x14ac:dyDescent="0.3">
      <c r="A3" s="11" t="s">
        <v>48</v>
      </c>
    </row>
    <row r="4" spans="1:1" x14ac:dyDescent="0.3">
      <c r="A4" s="11"/>
    </row>
    <row r="5" spans="1:1" x14ac:dyDescent="0.3">
      <c r="A5" s="11" t="s">
        <v>43</v>
      </c>
    </row>
    <row r="6" spans="1:1" x14ac:dyDescent="0.3">
      <c r="A6" s="11" t="s">
        <v>44</v>
      </c>
    </row>
    <row r="7" spans="1:1" x14ac:dyDescent="0.3">
      <c r="A7" s="11" t="s">
        <v>45</v>
      </c>
    </row>
    <row r="8" spans="1:1" x14ac:dyDescent="0.3">
      <c r="A8" s="11" t="s">
        <v>46</v>
      </c>
    </row>
    <row r="9" spans="1:1" x14ac:dyDescent="0.3">
      <c r="A9" s="11" t="s">
        <v>47</v>
      </c>
    </row>
    <row r="10" spans="1:1" x14ac:dyDescent="0.3">
      <c r="A10" s="11"/>
    </row>
    <row r="11" spans="1:1" x14ac:dyDescent="0.3">
      <c r="A11" s="11" t="s">
        <v>36</v>
      </c>
    </row>
    <row r="12" spans="1:1" x14ac:dyDescent="0.3">
      <c r="A12" s="11"/>
    </row>
    <row r="13" spans="1:1" x14ac:dyDescent="0.3">
      <c r="A13" t="s">
        <v>37</v>
      </c>
    </row>
    <row r="14" spans="1:1" x14ac:dyDescent="0.3">
      <c r="A14" t="s">
        <v>22</v>
      </c>
    </row>
    <row r="15" spans="1:1" x14ac:dyDescent="0.3">
      <c r="A15" t="s">
        <v>38</v>
      </c>
    </row>
    <row r="16" spans="1:1" x14ac:dyDescent="0.3">
      <c r="A16" t="s">
        <v>39</v>
      </c>
    </row>
    <row r="17" spans="1:1" x14ac:dyDescent="0.3">
      <c r="A17" t="s">
        <v>40</v>
      </c>
    </row>
    <row r="19" spans="1:1" x14ac:dyDescent="0.3">
      <c r="A19" t="s">
        <v>41</v>
      </c>
    </row>
    <row r="20" spans="1:1" x14ac:dyDescent="0.3">
      <c r="A20" t="s">
        <v>27</v>
      </c>
    </row>
    <row r="21" spans="1:1" x14ac:dyDescent="0.3">
      <c r="A21" t="s">
        <v>28</v>
      </c>
    </row>
    <row r="22" spans="1:1" x14ac:dyDescent="0.3">
      <c r="A22" s="6" t="s">
        <v>29</v>
      </c>
    </row>
    <row r="24" spans="1:1" x14ac:dyDescent="0.3">
      <c r="A24" t="s">
        <v>42</v>
      </c>
    </row>
    <row r="26" spans="1:1" x14ac:dyDescent="0.3">
      <c r="A26" t="s">
        <v>51</v>
      </c>
    </row>
    <row r="27" spans="1:1" x14ac:dyDescent="0.3">
      <c r="A27" t="s">
        <v>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5D9E02-6C0C-41A2-8C25-07118FC6D03E}">
  <dimension ref="B1:AO40"/>
  <sheetViews>
    <sheetView showGridLines="0" zoomScale="85" zoomScaleNormal="85" workbookViewId="0">
      <selection activeCell="B30" sqref="B30"/>
    </sheetView>
  </sheetViews>
  <sheetFormatPr defaultRowHeight="14.4" x14ac:dyDescent="0.3"/>
  <cols>
    <col min="1" max="1" width="1.5546875" customWidth="1"/>
    <col min="2" max="2" width="14" customWidth="1"/>
    <col min="3" max="3" width="12.33203125" bestFit="1" customWidth="1"/>
    <col min="4" max="4" width="12.109375" bestFit="1" customWidth="1"/>
    <col min="5" max="5" width="9.77734375" bestFit="1" customWidth="1"/>
    <col min="6" max="6" width="10.44140625" customWidth="1"/>
    <col min="7" max="7" width="17.5546875" customWidth="1"/>
    <col min="8" max="8" width="1.88671875" customWidth="1"/>
    <col min="9" max="9" width="11.5546875" customWidth="1"/>
    <col min="34" max="34" width="9.109375" customWidth="1"/>
  </cols>
  <sheetData>
    <row r="1" spans="2:41" x14ac:dyDescent="0.3">
      <c r="B1" t="s">
        <v>18</v>
      </c>
    </row>
    <row r="3" spans="2:41" x14ac:dyDescent="0.3">
      <c r="B3" s="1"/>
      <c r="C3" s="1" t="s">
        <v>1</v>
      </c>
      <c r="D3" s="1"/>
      <c r="E3" s="1"/>
      <c r="F3" s="1"/>
      <c r="G3" s="1"/>
      <c r="H3" s="1"/>
    </row>
    <row r="4" spans="2:41" x14ac:dyDescent="0.3">
      <c r="B4" s="1" t="s">
        <v>0</v>
      </c>
      <c r="C4" s="1" t="s">
        <v>16</v>
      </c>
      <c r="D4" s="1" t="s">
        <v>17</v>
      </c>
      <c r="E4" s="1" t="s">
        <v>19</v>
      </c>
      <c r="F4" s="1"/>
      <c r="G4" s="1"/>
      <c r="H4" s="1"/>
      <c r="AD4" s="2"/>
    </row>
    <row r="5" spans="2:41" x14ac:dyDescent="0.3">
      <c r="B5" s="1" t="s">
        <v>2</v>
      </c>
      <c r="C5" s="10">
        <v>498.56799999999998</v>
      </c>
      <c r="D5" s="10">
        <v>498.56799999999998</v>
      </c>
      <c r="E5" s="12">
        <f>D5-C5</f>
        <v>0</v>
      </c>
      <c r="F5" s="1"/>
      <c r="G5" s="1"/>
      <c r="H5" s="1"/>
      <c r="AD5" s="2"/>
    </row>
    <row r="6" spans="2:41" x14ac:dyDescent="0.3">
      <c r="B6" s="1" t="s">
        <v>3</v>
      </c>
      <c r="C6" s="10">
        <v>473.80599999999998</v>
      </c>
      <c r="D6" s="10">
        <v>473.80599999999998</v>
      </c>
      <c r="E6" s="12">
        <f t="shared" ref="E6:E18" si="0">D6-C6</f>
        <v>0</v>
      </c>
      <c r="F6" s="1"/>
      <c r="G6" s="1"/>
      <c r="H6" s="1"/>
      <c r="AD6" s="2"/>
    </row>
    <row r="7" spans="2:41" x14ac:dyDescent="0.3">
      <c r="B7" s="1" t="s">
        <v>4</v>
      </c>
      <c r="C7" s="10">
        <v>556.96400000000006</v>
      </c>
      <c r="D7" s="10">
        <v>556.96400000000006</v>
      </c>
      <c r="E7" s="12">
        <f t="shared" si="0"/>
        <v>0</v>
      </c>
      <c r="F7" s="1"/>
      <c r="G7" s="1"/>
      <c r="H7" s="1"/>
      <c r="AD7" s="2"/>
    </row>
    <row r="8" spans="2:41" x14ac:dyDescent="0.3">
      <c r="B8" s="1" t="s">
        <v>5</v>
      </c>
      <c r="C8" s="10">
        <v>564.74599999999998</v>
      </c>
      <c r="D8" s="10">
        <v>564.74599999999998</v>
      </c>
      <c r="E8" s="12">
        <f t="shared" si="0"/>
        <v>0</v>
      </c>
      <c r="F8" s="1"/>
      <c r="G8" s="1"/>
      <c r="H8" s="1"/>
      <c r="AD8" s="2"/>
    </row>
    <row r="9" spans="2:41" x14ac:dyDescent="0.3">
      <c r="B9" s="1" t="s">
        <v>6</v>
      </c>
      <c r="C9" s="10">
        <v>490.12799999999999</v>
      </c>
      <c r="D9" s="10">
        <v>490.12799999999999</v>
      </c>
      <c r="E9" s="12">
        <f t="shared" si="0"/>
        <v>0</v>
      </c>
      <c r="F9" s="1"/>
      <c r="G9" s="1"/>
      <c r="H9" s="1"/>
      <c r="AD9" s="2"/>
    </row>
    <row r="10" spans="2:41" x14ac:dyDescent="0.3">
      <c r="B10" s="1" t="s">
        <v>7</v>
      </c>
      <c r="C10" s="12">
        <v>587.48700000000008</v>
      </c>
      <c r="D10" s="10">
        <v>587.48700000000008</v>
      </c>
      <c r="E10" s="12">
        <f t="shared" si="0"/>
        <v>0</v>
      </c>
      <c r="F10" s="13"/>
      <c r="G10" s="14"/>
      <c r="H10" s="14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2"/>
    </row>
    <row r="11" spans="2:41" x14ac:dyDescent="0.3">
      <c r="B11" s="1" t="s">
        <v>8</v>
      </c>
      <c r="C11" s="12">
        <v>568.15699999999993</v>
      </c>
      <c r="D11" s="12">
        <v>568.15700000000004</v>
      </c>
      <c r="E11" s="12">
        <f t="shared" si="0"/>
        <v>0</v>
      </c>
      <c r="F11" s="13"/>
      <c r="G11" s="1"/>
      <c r="H11" s="1"/>
      <c r="AD11" s="2"/>
    </row>
    <row r="12" spans="2:41" s="6" customFormat="1" x14ac:dyDescent="0.3">
      <c r="B12" s="15" t="s">
        <v>9</v>
      </c>
      <c r="C12" s="3">
        <v>592.07100000000003</v>
      </c>
      <c r="D12" s="12">
        <v>592.07100000000003</v>
      </c>
      <c r="E12" s="12">
        <f t="shared" si="0"/>
        <v>0</v>
      </c>
      <c r="F12" s="16"/>
      <c r="G12" s="15"/>
      <c r="H12" s="15"/>
      <c r="AD12" s="2"/>
    </row>
    <row r="13" spans="2:41" s="6" customFormat="1" x14ac:dyDescent="0.3">
      <c r="B13" s="15" t="s">
        <v>10</v>
      </c>
      <c r="C13" s="3">
        <v>592.21900000000005</v>
      </c>
      <c r="D13" s="12">
        <v>592.21900000000005</v>
      </c>
      <c r="E13" s="12">
        <f t="shared" si="0"/>
        <v>0</v>
      </c>
      <c r="F13" s="16"/>
      <c r="G13" s="17"/>
      <c r="H13" s="15"/>
      <c r="I13" s="8"/>
    </row>
    <row r="14" spans="2:41" x14ac:dyDescent="0.3">
      <c r="B14" s="1" t="s">
        <v>11</v>
      </c>
      <c r="C14" s="12">
        <v>713.46600000000001</v>
      </c>
      <c r="D14" s="12">
        <v>706.99699999999996</v>
      </c>
      <c r="E14" s="12">
        <f t="shared" si="0"/>
        <v>-6.4690000000000509</v>
      </c>
      <c r="F14" s="13"/>
      <c r="G14" s="1"/>
      <c r="H14" s="1"/>
      <c r="I14" s="4"/>
      <c r="AD14" s="2"/>
      <c r="AH14" s="1"/>
      <c r="AO14" s="4"/>
    </row>
    <row r="15" spans="2:41" x14ac:dyDescent="0.3">
      <c r="B15" s="1" t="s">
        <v>12</v>
      </c>
      <c r="C15" s="12">
        <v>768.39300000000003</v>
      </c>
      <c r="D15" s="12">
        <v>770.55</v>
      </c>
      <c r="E15" s="12">
        <f t="shared" si="0"/>
        <v>2.1569999999999254</v>
      </c>
      <c r="F15" s="13"/>
      <c r="G15" s="1"/>
      <c r="H15" s="1"/>
      <c r="AD15" s="2"/>
    </row>
    <row r="16" spans="2:41" x14ac:dyDescent="0.3">
      <c r="B16" s="1" t="s">
        <v>13</v>
      </c>
      <c r="C16" s="12">
        <v>808.56799999999998</v>
      </c>
      <c r="D16" s="12">
        <v>822.17200000000003</v>
      </c>
      <c r="E16" s="12">
        <f t="shared" si="0"/>
        <v>13.604000000000042</v>
      </c>
      <c r="F16" s="1"/>
      <c r="G16" s="1"/>
      <c r="H16" s="1"/>
      <c r="AK16" s="4"/>
      <c r="AL16" s="4"/>
      <c r="AM16" s="4"/>
      <c r="AN16" s="4"/>
    </row>
    <row r="17" spans="2:10" x14ac:dyDescent="0.3">
      <c r="B17" s="1" t="s">
        <v>14</v>
      </c>
      <c r="C17" s="12">
        <v>846.66200000000003</v>
      </c>
      <c r="D17" s="12">
        <v>868.98699999999997</v>
      </c>
      <c r="E17" s="12">
        <f t="shared" si="0"/>
        <v>22.324999999999932</v>
      </c>
      <c r="F17" s="1"/>
      <c r="G17" s="1"/>
      <c r="H17" s="1"/>
    </row>
    <row r="18" spans="2:10" x14ac:dyDescent="0.3">
      <c r="B18" s="1" t="s">
        <v>15</v>
      </c>
      <c r="C18" s="12">
        <v>884.04600000000005</v>
      </c>
      <c r="D18" s="12">
        <v>911.5</v>
      </c>
      <c r="E18" s="12">
        <f t="shared" si="0"/>
        <v>27.453999999999951</v>
      </c>
      <c r="F18" s="1"/>
      <c r="G18" s="1"/>
      <c r="H18" s="1"/>
      <c r="I18" s="7"/>
      <c r="J18" s="9"/>
    </row>
    <row r="19" spans="2:10" x14ac:dyDescent="0.3">
      <c r="B19" s="1" t="s">
        <v>20</v>
      </c>
      <c r="C19" s="1"/>
      <c r="D19" s="12">
        <v>954.02300000000002</v>
      </c>
      <c r="E19" s="1"/>
      <c r="F19" s="1"/>
      <c r="G19" s="1"/>
      <c r="H19" s="1"/>
    </row>
    <row r="20" spans="2:10" x14ac:dyDescent="0.3">
      <c r="B20" s="1"/>
      <c r="C20" s="1"/>
      <c r="D20" s="1"/>
      <c r="E20" s="1"/>
      <c r="F20" s="1"/>
      <c r="G20" s="1"/>
      <c r="H20" s="1"/>
    </row>
    <row r="21" spans="2:10" x14ac:dyDescent="0.3">
      <c r="B21" s="1"/>
      <c r="C21" s="1"/>
      <c r="D21" s="1"/>
      <c r="E21" s="1"/>
      <c r="F21" s="12"/>
      <c r="G21" s="12"/>
      <c r="H21" s="1"/>
    </row>
    <row r="22" spans="2:10" x14ac:dyDescent="0.3">
      <c r="B22" s="1"/>
      <c r="C22" s="1"/>
      <c r="D22" s="1"/>
      <c r="E22" s="1"/>
      <c r="F22" s="12"/>
      <c r="G22" s="12"/>
      <c r="H22" s="1"/>
    </row>
    <row r="23" spans="2:10" x14ac:dyDescent="0.3">
      <c r="B23" s="1"/>
      <c r="C23" s="1"/>
      <c r="D23" s="1"/>
      <c r="E23" s="1"/>
      <c r="F23" s="12"/>
      <c r="G23" s="12"/>
      <c r="H23" s="1"/>
    </row>
    <row r="24" spans="2:10" x14ac:dyDescent="0.3">
      <c r="B24" s="1"/>
      <c r="C24" s="1"/>
      <c r="D24" s="1"/>
      <c r="E24" s="1"/>
      <c r="F24" s="12"/>
      <c r="G24" s="12"/>
      <c r="H24" s="1"/>
    </row>
    <row r="25" spans="2:10" x14ac:dyDescent="0.3">
      <c r="B25" s="1"/>
      <c r="C25" s="1"/>
      <c r="D25" s="1"/>
      <c r="E25" s="1"/>
      <c r="F25" s="12"/>
      <c r="G25" s="12"/>
      <c r="H25" s="1"/>
    </row>
    <row r="26" spans="2:10" x14ac:dyDescent="0.3">
      <c r="B26" s="1"/>
      <c r="C26" s="1"/>
      <c r="D26" s="1"/>
      <c r="E26" s="1"/>
      <c r="F26" s="12"/>
      <c r="G26" s="12"/>
      <c r="H26" s="1"/>
    </row>
    <row r="27" spans="2:10" x14ac:dyDescent="0.3">
      <c r="B27" s="1"/>
      <c r="C27" s="1"/>
      <c r="D27" s="1"/>
      <c r="E27" s="1"/>
      <c r="F27" s="12"/>
      <c r="G27" s="12"/>
      <c r="H27" s="1"/>
    </row>
    <row r="28" spans="2:10" x14ac:dyDescent="0.3">
      <c r="B28" s="1"/>
      <c r="C28" s="1"/>
      <c r="D28" s="1"/>
      <c r="E28" s="1"/>
      <c r="F28" s="1"/>
      <c r="G28" s="1"/>
      <c r="H28" s="1"/>
    </row>
    <row r="29" spans="2:10" x14ac:dyDescent="0.3">
      <c r="B29" s="1"/>
      <c r="C29" s="1"/>
      <c r="D29" s="1"/>
      <c r="E29" s="1"/>
      <c r="F29" s="1"/>
      <c r="G29" s="1"/>
      <c r="H29" s="1"/>
    </row>
    <row r="30" spans="2:10" x14ac:dyDescent="0.3">
      <c r="B30" s="1"/>
      <c r="C30" s="1"/>
      <c r="D30" s="1"/>
      <c r="E30" s="1"/>
      <c r="F30" s="1"/>
      <c r="G30" s="1"/>
      <c r="H30" s="1"/>
    </row>
    <row r="31" spans="2:10" x14ac:dyDescent="0.3">
      <c r="B31" s="1"/>
      <c r="C31" s="1"/>
      <c r="D31" s="1"/>
      <c r="E31" s="1"/>
      <c r="F31" s="1"/>
      <c r="G31" s="1"/>
      <c r="H31" s="1"/>
    </row>
    <row r="32" spans="2:10" x14ac:dyDescent="0.3">
      <c r="B32" s="1"/>
      <c r="C32" s="1"/>
      <c r="D32" s="1"/>
      <c r="E32" s="1"/>
      <c r="F32" s="1"/>
      <c r="G32" s="1"/>
      <c r="H32" s="1"/>
    </row>
    <row r="33" spans="2:8" x14ac:dyDescent="0.3">
      <c r="B33" s="1"/>
      <c r="C33" s="1"/>
      <c r="D33" s="1"/>
      <c r="E33" s="1"/>
      <c r="F33" s="1"/>
      <c r="G33" s="1"/>
      <c r="H33" s="1"/>
    </row>
    <row r="34" spans="2:8" x14ac:dyDescent="0.3">
      <c r="B34" s="1"/>
      <c r="C34" s="1"/>
      <c r="D34" s="1"/>
      <c r="E34" s="1"/>
      <c r="F34" s="1"/>
      <c r="G34" s="1"/>
      <c r="H34" s="1"/>
    </row>
    <row r="35" spans="2:8" x14ac:dyDescent="0.3">
      <c r="B35" s="1"/>
      <c r="C35" s="1"/>
      <c r="D35" s="1"/>
      <c r="E35" s="1"/>
      <c r="F35" s="1"/>
      <c r="G35" s="1"/>
      <c r="H35" s="1"/>
    </row>
    <row r="36" spans="2:8" x14ac:dyDescent="0.3">
      <c r="B36" s="1"/>
      <c r="C36" s="1"/>
      <c r="D36" s="1"/>
      <c r="E36" s="1"/>
      <c r="F36" s="1"/>
      <c r="G36" s="1"/>
      <c r="H36" s="1"/>
    </row>
    <row r="37" spans="2:8" x14ac:dyDescent="0.3">
      <c r="B37" s="1"/>
      <c r="C37" s="1"/>
      <c r="D37" s="1"/>
      <c r="E37" s="1"/>
      <c r="F37" s="1"/>
      <c r="G37" s="1"/>
      <c r="H37" s="1"/>
    </row>
    <row r="38" spans="2:8" x14ac:dyDescent="0.3">
      <c r="B38" s="1"/>
      <c r="C38" s="1"/>
      <c r="D38" s="1"/>
      <c r="E38" s="1"/>
      <c r="F38" s="1"/>
      <c r="G38" s="1"/>
      <c r="H38" s="1"/>
    </row>
    <row r="39" spans="2:8" x14ac:dyDescent="0.3">
      <c r="B39" s="1"/>
      <c r="C39" s="1"/>
      <c r="D39" s="1"/>
      <c r="E39" s="1"/>
      <c r="F39" s="1"/>
      <c r="G39" s="1"/>
      <c r="H39" s="1"/>
    </row>
    <row r="40" spans="2:8" x14ac:dyDescent="0.3">
      <c r="B40" s="1"/>
      <c r="C40" s="1"/>
      <c r="D40" s="1"/>
      <c r="E40" s="1"/>
      <c r="F40" s="1"/>
      <c r="G40" s="1"/>
      <c r="H40" s="1"/>
    </row>
  </sheetData>
  <pageMargins left="0.7" right="0.7" top="0.75" bottom="0.75" header="0.3" footer="0.3"/>
  <pageSetup paperSize="9" scale="7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CFB8C-5080-4903-9D48-59E3E8D9743F}">
  <dimension ref="A1:L13"/>
  <sheetViews>
    <sheetView showGridLines="0" zoomScale="85" zoomScaleNormal="85" workbookViewId="0">
      <selection activeCell="E10" sqref="E10"/>
    </sheetView>
  </sheetViews>
  <sheetFormatPr defaultRowHeight="14.4" outlineLevelCol="1" x14ac:dyDescent="0.3"/>
  <cols>
    <col min="1" max="1" width="13.33203125" bestFit="1" customWidth="1"/>
    <col min="2" max="2" width="24.5546875" bestFit="1" customWidth="1"/>
    <col min="3" max="3" width="21.5546875" bestFit="1" customWidth="1"/>
    <col min="9" max="11" width="9.109375" hidden="1" customWidth="1" outlineLevel="1"/>
    <col min="12" max="12" width="8.88671875" collapsed="1"/>
  </cols>
  <sheetData>
    <row r="1" spans="1:11" x14ac:dyDescent="0.3">
      <c r="A1" t="s">
        <v>23</v>
      </c>
    </row>
    <row r="2" spans="1:11" x14ac:dyDescent="0.3">
      <c r="A2" t="s">
        <v>0</v>
      </c>
      <c r="B2" t="s">
        <v>24</v>
      </c>
      <c r="C2" t="s">
        <v>34</v>
      </c>
      <c r="I2" t="s">
        <v>30</v>
      </c>
      <c r="J2" t="s">
        <v>25</v>
      </c>
      <c r="K2" t="s">
        <v>26</v>
      </c>
    </row>
    <row r="3" spans="1:11" x14ac:dyDescent="0.3">
      <c r="A3" t="s">
        <v>6</v>
      </c>
      <c r="B3" s="18">
        <v>490.12799999999999</v>
      </c>
      <c r="C3" s="18">
        <f t="shared" ref="C3:C10" si="0">B3/K3</f>
        <v>527.96663998955978</v>
      </c>
      <c r="I3" s="19">
        <v>41426</v>
      </c>
      <c r="J3" s="20">
        <v>0.68493156148901002</v>
      </c>
      <c r="K3" s="21">
        <f t="shared" ref="K3:K8" si="1">K4/(1+(J4/100))</f>
        <v>0.9283313809556073</v>
      </c>
    </row>
    <row r="4" spans="1:11" x14ac:dyDescent="0.3">
      <c r="A4" t="s">
        <v>7</v>
      </c>
      <c r="B4" s="18">
        <v>587.48700000000008</v>
      </c>
      <c r="C4" s="18">
        <f t="shared" si="0"/>
        <v>622.77998394112342</v>
      </c>
      <c r="I4" s="19">
        <v>41791</v>
      </c>
      <c r="J4" s="20">
        <v>1.6156462561985201</v>
      </c>
      <c r="K4" s="21">
        <f t="shared" si="1"/>
        <v>0.94332993215713257</v>
      </c>
    </row>
    <row r="5" spans="1:11" x14ac:dyDescent="0.3">
      <c r="A5" t="s">
        <v>8</v>
      </c>
      <c r="B5" s="18">
        <v>568.15700000000004</v>
      </c>
      <c r="C5" s="18">
        <f t="shared" si="0"/>
        <v>599.77920781074124</v>
      </c>
      <c r="I5" s="19">
        <v>42156</v>
      </c>
      <c r="J5" s="20">
        <v>0.41840999805604601</v>
      </c>
      <c r="K5" s="21">
        <f t="shared" si="1"/>
        <v>0.94727691890793331</v>
      </c>
    </row>
    <row r="6" spans="1:11" x14ac:dyDescent="0.3">
      <c r="A6" t="s">
        <v>9</v>
      </c>
      <c r="B6" s="18">
        <v>592.07100000000003</v>
      </c>
      <c r="C6" s="18">
        <f t="shared" si="0"/>
        <v>622.43073988725553</v>
      </c>
      <c r="I6" s="19">
        <v>42522</v>
      </c>
      <c r="J6" s="20">
        <v>0.416666725412495</v>
      </c>
      <c r="K6" s="21">
        <f t="shared" si="1"/>
        <v>0.95122390662653533</v>
      </c>
    </row>
    <row r="7" spans="1:11" x14ac:dyDescent="0.3">
      <c r="A7" t="s">
        <v>10</v>
      </c>
      <c r="B7" s="18">
        <v>592.21900000000005</v>
      </c>
      <c r="C7" s="18">
        <f t="shared" si="0"/>
        <v>611.92212613000004</v>
      </c>
      <c r="I7" s="19">
        <v>42887</v>
      </c>
      <c r="J7" s="20">
        <v>1.74273854902111</v>
      </c>
      <c r="K7" s="21">
        <f t="shared" si="1"/>
        <v>0.96780125233482062</v>
      </c>
    </row>
    <row r="8" spans="1:11" x14ac:dyDescent="0.3">
      <c r="A8" t="s">
        <v>11</v>
      </c>
      <c r="B8" s="18">
        <v>706.99699999999996</v>
      </c>
      <c r="C8" s="18">
        <f t="shared" si="0"/>
        <v>719.72294599999998</v>
      </c>
      <c r="I8" s="19">
        <v>43252</v>
      </c>
      <c r="J8" s="20">
        <v>1.5</v>
      </c>
      <c r="K8" s="21">
        <f t="shared" si="1"/>
        <v>0.98231827111984282</v>
      </c>
    </row>
    <row r="9" spans="1:11" x14ac:dyDescent="0.3">
      <c r="A9" t="s">
        <v>12</v>
      </c>
      <c r="B9" s="18">
        <v>770.55</v>
      </c>
      <c r="C9" s="18">
        <f t="shared" si="0"/>
        <v>770.55</v>
      </c>
      <c r="I9" s="19">
        <v>43617</v>
      </c>
      <c r="J9" s="20">
        <v>1.8</v>
      </c>
      <c r="K9" s="22">
        <v>1</v>
      </c>
    </row>
    <row r="10" spans="1:11" x14ac:dyDescent="0.3">
      <c r="A10" t="s">
        <v>13</v>
      </c>
      <c r="B10" s="18">
        <v>822.17200000000003</v>
      </c>
      <c r="C10" s="18">
        <f t="shared" si="0"/>
        <v>806.05098039215693</v>
      </c>
      <c r="I10" s="19">
        <v>43983</v>
      </c>
      <c r="J10" s="20">
        <v>2</v>
      </c>
      <c r="K10" s="22">
        <f t="shared" ref="K10:K13" si="2">K9*(1+(J10/100))</f>
        <v>1.02</v>
      </c>
    </row>
    <row r="11" spans="1:11" x14ac:dyDescent="0.3">
      <c r="A11" t="s">
        <v>14</v>
      </c>
      <c r="B11" s="18">
        <v>868.98699999999997</v>
      </c>
      <c r="C11" s="18">
        <f>B11/K11</f>
        <v>834.42511186648994</v>
      </c>
      <c r="I11" s="19">
        <v>44348</v>
      </c>
      <c r="J11" s="20">
        <v>2.1</v>
      </c>
      <c r="K11" s="22">
        <f t="shared" si="2"/>
        <v>1.04142</v>
      </c>
    </row>
    <row r="12" spans="1:11" x14ac:dyDescent="0.3">
      <c r="A12" t="s">
        <v>15</v>
      </c>
      <c r="B12" s="18">
        <v>911.5</v>
      </c>
      <c r="C12" s="18">
        <f>B12/K12</f>
        <v>858.08554759884782</v>
      </c>
      <c r="I12" s="23">
        <v>44713</v>
      </c>
      <c r="J12" s="20">
        <v>2</v>
      </c>
      <c r="K12" s="22">
        <f t="shared" si="2"/>
        <v>1.0622484000000001</v>
      </c>
    </row>
    <row r="13" spans="1:11" x14ac:dyDescent="0.3">
      <c r="A13" t="s">
        <v>20</v>
      </c>
      <c r="B13" s="18">
        <v>954.02300000000002</v>
      </c>
      <c r="C13" s="18">
        <f>B13/K13</f>
        <v>880.5065431651077</v>
      </c>
      <c r="I13" s="23">
        <v>45078</v>
      </c>
      <c r="J13" s="20">
        <v>2</v>
      </c>
      <c r="K13" s="22">
        <f t="shared" si="2"/>
        <v>1.0834933680000001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5948E-401D-47D8-AE34-7D42204605AE}">
  <dimension ref="A1:F18"/>
  <sheetViews>
    <sheetView showGridLines="0" workbookViewId="0">
      <selection activeCell="B8" sqref="B8:B18"/>
    </sheetView>
  </sheetViews>
  <sheetFormatPr defaultRowHeight="14.4" x14ac:dyDescent="0.3"/>
  <cols>
    <col min="1" max="1" width="13.33203125" customWidth="1"/>
    <col min="2" max="2" width="9.109375" bestFit="1" customWidth="1"/>
    <col min="3" max="3" width="11.33203125" bestFit="1" customWidth="1"/>
    <col min="4" max="4" width="10.5546875" bestFit="1" customWidth="1"/>
  </cols>
  <sheetData>
    <row r="1" spans="1:6" x14ac:dyDescent="0.3">
      <c r="A1" t="s">
        <v>35</v>
      </c>
    </row>
    <row r="2" spans="1:6" ht="5.25" customHeight="1" x14ac:dyDescent="0.3"/>
    <row r="3" spans="1:6" x14ac:dyDescent="0.3">
      <c r="A3" t="s">
        <v>0</v>
      </c>
      <c r="B3" t="s">
        <v>31</v>
      </c>
      <c r="C3" t="s">
        <v>32</v>
      </c>
      <c r="D3" t="s">
        <v>33</v>
      </c>
    </row>
    <row r="4" spans="1:6" x14ac:dyDescent="0.3">
      <c r="A4" t="s">
        <v>2</v>
      </c>
      <c r="B4" s="24">
        <f t="shared" ref="B4:B18" si="0">C4/D4</f>
        <v>2.8347860696517411E-3</v>
      </c>
      <c r="C4" s="25">
        <v>498.56799999999998</v>
      </c>
      <c r="D4" s="26">
        <v>175875</v>
      </c>
    </row>
    <row r="5" spans="1:6" x14ac:dyDescent="0.3">
      <c r="A5" t="s">
        <v>3</v>
      </c>
      <c r="B5" s="24">
        <f t="shared" si="0"/>
        <v>2.543419562288297E-3</v>
      </c>
      <c r="C5" s="25">
        <v>473.80599999999998</v>
      </c>
      <c r="D5" s="26">
        <v>186287</v>
      </c>
    </row>
    <row r="6" spans="1:6" x14ac:dyDescent="0.3">
      <c r="A6" t="s">
        <v>4</v>
      </c>
      <c r="B6" s="24">
        <f t="shared" si="0"/>
        <v>2.8809575535623769E-3</v>
      </c>
      <c r="C6" s="25">
        <v>556.96400000000006</v>
      </c>
      <c r="D6" s="26">
        <v>193326</v>
      </c>
    </row>
    <row r="7" spans="1:6" x14ac:dyDescent="0.3">
      <c r="A7" t="s">
        <v>5</v>
      </c>
      <c r="B7" s="24">
        <f t="shared" si="0"/>
        <v>2.774005943463418E-3</v>
      </c>
      <c r="C7" s="25">
        <v>564.74599999999998</v>
      </c>
      <c r="D7" s="26">
        <v>203585</v>
      </c>
    </row>
    <row r="8" spans="1:6" x14ac:dyDescent="0.3">
      <c r="A8" t="s">
        <v>6</v>
      </c>
      <c r="B8" s="24">
        <f t="shared" si="0"/>
        <v>2.3516361193743401E-3</v>
      </c>
      <c r="C8" s="25">
        <v>490.12799999999999</v>
      </c>
      <c r="D8" s="26">
        <v>208420</v>
      </c>
      <c r="F8" s="20"/>
    </row>
    <row r="9" spans="1:6" x14ac:dyDescent="0.3">
      <c r="A9" t="s">
        <v>7</v>
      </c>
      <c r="B9" s="24">
        <f t="shared" si="0"/>
        <v>2.6289418219081844E-3</v>
      </c>
      <c r="C9" s="25">
        <v>587.48700000000008</v>
      </c>
      <c r="D9" s="26">
        <v>223469</v>
      </c>
      <c r="F9" s="20"/>
    </row>
    <row r="10" spans="1:6" x14ac:dyDescent="0.3">
      <c r="A10" t="s">
        <v>8</v>
      </c>
      <c r="B10" s="24">
        <f t="shared" si="0"/>
        <v>2.4456741178850768E-3</v>
      </c>
      <c r="C10" s="25">
        <v>568.15700000000004</v>
      </c>
      <c r="D10" s="26">
        <v>232311</v>
      </c>
      <c r="F10" s="20"/>
    </row>
    <row r="11" spans="1:6" x14ac:dyDescent="0.3">
      <c r="A11" t="s">
        <v>9</v>
      </c>
      <c r="B11" s="24">
        <f t="shared" si="0"/>
        <v>2.411272160069723E-3</v>
      </c>
      <c r="C11" s="25">
        <v>592.07100000000003</v>
      </c>
      <c r="D11" s="26">
        <v>245543</v>
      </c>
      <c r="F11" s="20"/>
    </row>
    <row r="12" spans="1:6" x14ac:dyDescent="0.3">
      <c r="A12" t="s">
        <v>10</v>
      </c>
      <c r="B12" s="24">
        <f t="shared" si="0"/>
        <v>2.2674137686791457E-3</v>
      </c>
      <c r="C12" s="25">
        <v>592.21900000000005</v>
      </c>
      <c r="D12" s="26">
        <v>261187</v>
      </c>
      <c r="F12" s="20"/>
    </row>
    <row r="13" spans="1:6" x14ac:dyDescent="0.3">
      <c r="A13" t="s">
        <v>11</v>
      </c>
      <c r="B13" s="24">
        <f t="shared" si="0"/>
        <v>2.5798667367284084E-3</v>
      </c>
      <c r="C13" s="25">
        <v>706.99699999999996</v>
      </c>
      <c r="D13" s="26">
        <v>274044</v>
      </c>
      <c r="F13" s="20"/>
    </row>
    <row r="14" spans="1:6" x14ac:dyDescent="0.3">
      <c r="A14" t="s">
        <v>12</v>
      </c>
      <c r="B14" s="24">
        <f t="shared" si="0"/>
        <v>2.6955703589439934E-3</v>
      </c>
      <c r="C14" s="25">
        <v>770.55</v>
      </c>
      <c r="D14" s="26">
        <v>285857.86953892303</v>
      </c>
      <c r="F14" s="20"/>
    </row>
    <row r="15" spans="1:6" x14ac:dyDescent="0.3">
      <c r="A15" t="s">
        <v>13</v>
      </c>
      <c r="B15" s="24">
        <f t="shared" si="0"/>
        <v>2.723883287723309E-3</v>
      </c>
      <c r="C15" s="25">
        <v>822.17200000000003</v>
      </c>
      <c r="D15" s="26">
        <v>301838.18950891698</v>
      </c>
      <c r="F15" s="20"/>
    </row>
    <row r="16" spans="1:6" x14ac:dyDescent="0.3">
      <c r="A16" t="s">
        <v>14</v>
      </c>
      <c r="B16" s="24">
        <f t="shared" si="0"/>
        <v>2.7234928195271333E-3</v>
      </c>
      <c r="C16" s="25">
        <v>868.98699999999997</v>
      </c>
      <c r="D16" s="26">
        <v>319070.78798572998</v>
      </c>
      <c r="F16" s="20"/>
    </row>
    <row r="17" spans="1:6" x14ac:dyDescent="0.3">
      <c r="A17" t="s">
        <v>15</v>
      </c>
      <c r="B17" s="24">
        <f t="shared" si="0"/>
        <v>2.7255411767532463E-3</v>
      </c>
      <c r="C17" s="25">
        <v>911.5</v>
      </c>
      <c r="D17" s="26">
        <v>334428.99625747302</v>
      </c>
      <c r="F17" s="20"/>
    </row>
    <row r="18" spans="1:6" x14ac:dyDescent="0.3">
      <c r="A18" t="s">
        <v>20</v>
      </c>
      <c r="B18" s="24">
        <f t="shared" si="0"/>
        <v>2.7293369355257955E-3</v>
      </c>
      <c r="C18" s="25">
        <v>954.02300000000002</v>
      </c>
      <c r="D18" s="26">
        <v>349543.87184014398</v>
      </c>
    </row>
  </sheetData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E11BEC-CC83-4BE5-AAB5-BEAA7ACF751A}">
  <dimension ref="A1:E16"/>
  <sheetViews>
    <sheetView showGridLines="0" zoomScale="85" zoomScaleNormal="85" workbookViewId="0">
      <selection activeCell="A19" sqref="A19"/>
    </sheetView>
  </sheetViews>
  <sheetFormatPr defaultRowHeight="14.4" x14ac:dyDescent="0.3"/>
  <cols>
    <col min="1" max="1" width="13.33203125" customWidth="1"/>
    <col min="2" max="2" width="6" bestFit="1" customWidth="1"/>
    <col min="3" max="3" width="8.109375" bestFit="1" customWidth="1"/>
  </cols>
  <sheetData>
    <row r="1" spans="1:5" x14ac:dyDescent="0.3">
      <c r="A1" t="s">
        <v>0</v>
      </c>
      <c r="B1" t="s">
        <v>49</v>
      </c>
      <c r="C1" t="s">
        <v>50</v>
      </c>
    </row>
    <row r="2" spans="1:5" x14ac:dyDescent="0.3">
      <c r="A2" t="s">
        <v>2</v>
      </c>
      <c r="B2" s="24">
        <v>2.8347860696517411E-3</v>
      </c>
      <c r="C2" s="24">
        <v>3.0999999999999999E-3</v>
      </c>
    </row>
    <row r="3" spans="1:5" x14ac:dyDescent="0.3">
      <c r="A3" t="s">
        <v>3</v>
      </c>
      <c r="B3" s="24">
        <v>2.543419562288297E-3</v>
      </c>
      <c r="C3" s="24">
        <v>3.0999999999999999E-3</v>
      </c>
    </row>
    <row r="4" spans="1:5" x14ac:dyDescent="0.3">
      <c r="A4" t="s">
        <v>4</v>
      </c>
      <c r="B4" s="24">
        <v>2.8809575535623769E-3</v>
      </c>
      <c r="C4" s="24">
        <v>3.0999999999999999E-3</v>
      </c>
    </row>
    <row r="5" spans="1:5" x14ac:dyDescent="0.3">
      <c r="A5" t="s">
        <v>5</v>
      </c>
      <c r="B5" s="24">
        <v>2.774005943463418E-3</v>
      </c>
      <c r="C5" s="24">
        <v>3.3E-3</v>
      </c>
    </row>
    <row r="6" spans="1:5" x14ac:dyDescent="0.3">
      <c r="A6" t="s">
        <v>6</v>
      </c>
      <c r="B6" s="24">
        <v>2.3516361193743401E-3</v>
      </c>
      <c r="C6" s="24">
        <v>3.2000000000000002E-3</v>
      </c>
      <c r="E6" s="20"/>
    </row>
    <row r="7" spans="1:5" x14ac:dyDescent="0.3">
      <c r="A7" t="s">
        <v>7</v>
      </c>
      <c r="B7" s="24">
        <v>2.6289418219081844E-3</v>
      </c>
      <c r="C7" s="24">
        <v>3.3E-3</v>
      </c>
      <c r="E7" s="20"/>
    </row>
    <row r="8" spans="1:5" x14ac:dyDescent="0.3">
      <c r="A8" t="s">
        <v>8</v>
      </c>
      <c r="B8" s="24">
        <v>2.4456741178850768E-3</v>
      </c>
      <c r="C8" s="24">
        <v>3.2000000000000002E-3</v>
      </c>
      <c r="E8" s="20"/>
    </row>
    <row r="9" spans="1:5" x14ac:dyDescent="0.3">
      <c r="A9" t="s">
        <v>9</v>
      </c>
      <c r="B9" s="24">
        <v>2.411272160069723E-3</v>
      </c>
      <c r="C9" s="24">
        <v>2.5999999999999999E-3</v>
      </c>
      <c r="E9" s="20"/>
    </row>
    <row r="10" spans="1:5" x14ac:dyDescent="0.3">
      <c r="A10" t="s">
        <v>10</v>
      </c>
      <c r="B10" s="24">
        <v>2.2674137686791457E-3</v>
      </c>
      <c r="C10" s="24">
        <v>2.3999999999999998E-3</v>
      </c>
      <c r="E10" s="20"/>
    </row>
    <row r="11" spans="1:5" x14ac:dyDescent="0.3">
      <c r="A11" t="s">
        <v>11</v>
      </c>
      <c r="B11" s="24">
        <v>2.5798667367284084E-3</v>
      </c>
      <c r="C11" s="24">
        <v>2.3E-3</v>
      </c>
      <c r="E11" s="20"/>
    </row>
    <row r="12" spans="1:5" x14ac:dyDescent="0.3">
      <c r="A12" t="s">
        <v>12</v>
      </c>
      <c r="B12" s="24">
        <v>2.6955703589439934E-3</v>
      </c>
      <c r="C12" s="24">
        <v>2.3E-3</v>
      </c>
      <c r="E12" s="20"/>
    </row>
    <row r="13" spans="1:5" x14ac:dyDescent="0.3">
      <c r="A13" t="s">
        <v>13</v>
      </c>
      <c r="B13" s="24">
        <v>2.723883287723309E-3</v>
      </c>
      <c r="C13" s="24">
        <v>2.0999999999999999E-3</v>
      </c>
      <c r="E13" s="20"/>
    </row>
    <row r="14" spans="1:5" x14ac:dyDescent="0.3">
      <c r="A14" t="s">
        <v>14</v>
      </c>
      <c r="B14" s="24">
        <v>2.7234928195271333E-3</v>
      </c>
      <c r="C14" s="24">
        <v>2E-3</v>
      </c>
      <c r="E14" s="20"/>
    </row>
    <row r="15" spans="1:5" x14ac:dyDescent="0.3">
      <c r="A15" t="s">
        <v>15</v>
      </c>
      <c r="B15" s="24">
        <v>2.7255411767532463E-3</v>
      </c>
      <c r="C15" s="24">
        <v>1.9E-3</v>
      </c>
      <c r="E15" s="20"/>
    </row>
    <row r="16" spans="1:5" x14ac:dyDescent="0.3">
      <c r="A16" t="s">
        <v>20</v>
      </c>
      <c r="B16" s="24">
        <v>2.7293369355257955E-3</v>
      </c>
      <c r="C16" s="24">
        <v>1.9E-3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about</vt:lpstr>
      <vt:lpstr>Budgets compared nominal</vt:lpstr>
      <vt:lpstr>Inflation Adjusted</vt:lpstr>
      <vt:lpstr>ODA GNI</vt:lpstr>
      <vt:lpstr>ODA GNI NZ Aus Comparison</vt:lpstr>
      <vt:lpstr>'Budgets compared nominal'!Print_Area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Terence Wood</dc:creator>
  <cp:lastModifiedBy>Terence Wood</cp:lastModifiedBy>
  <cp:lastPrinted>2019-05-30T03:11:33Z</cp:lastPrinted>
  <dcterms:created xsi:type="dcterms:W3CDTF">2019-05-30T03:07:47Z</dcterms:created>
  <dcterms:modified xsi:type="dcterms:W3CDTF">2019-06-04T03:28:02Z</dcterms:modified>
</cp:coreProperties>
</file>